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628"/>
  <workbookPr codeName="DieseArbeitsmappe"/>
  <bookViews>
    <workbookView xWindow="65416" yWindow="65416" windowWidth="29040" windowHeight="15840" tabRatio="802" activeTab="0"/>
  </bookViews>
  <sheets>
    <sheet name="Blatt 1_Einnahmen" sheetId="21" r:id="rId1"/>
    <sheet name="Blatt 2_Ausgaben" sheetId="2" r:id="rId2"/>
    <sheet name="Blatt 3_Bilanz" sheetId="3" r:id="rId3"/>
    <sheet name="Eigenmittel" sheetId="40" r:id="rId4"/>
    <sheet name="Drittmittel" sheetId="32" r:id="rId5"/>
    <sheet name="Belegliste" sheetId="28" r:id="rId6"/>
    <sheet name="Modul1" sheetId="17" state="veryHidden" r:id="rId7"/>
  </sheets>
  <definedNames>
    <definedName name="_xlnm._FilterDatabase" localSheetId="5" hidden="1">'Belegliste'!$A$7:$I$56</definedName>
    <definedName name="_xlnm.Print_Area" localSheetId="2">'Blatt 3_Bilanz'!$A$1:$H$50</definedName>
    <definedName name="_xlnm.Print_Area" localSheetId="3">'Eigenmittel'!$A$1:$J$34</definedName>
    <definedName name="_xlnm.Print_Titles" localSheetId="1">'Blatt 2_Ausgaben'!$5:$10</definedName>
    <definedName name="_xlnm.Print_Titles" localSheetId="5">'Belegliste'!$7:$7</definedName>
  </definedNames>
  <calcPr calcId="191029"/>
</workbook>
</file>

<file path=xl/comments2.xml><?xml version="1.0" encoding="utf-8"?>
<comments xmlns="http://schemas.openxmlformats.org/spreadsheetml/2006/main">
  <authors>
    <author>Kasia</author>
  </authors>
  <commentList>
    <comment ref="L13" authorId="0">
      <text>
        <r>
          <rPr>
            <b/>
            <sz val="9"/>
            <rFont val="Tahoma"/>
            <family val="2"/>
          </rPr>
          <t>Kasia:</t>
        </r>
        <r>
          <rPr>
            <sz val="9"/>
            <rFont val="Tahoma"/>
            <family val="2"/>
          </rPr>
          <t xml:space="preserve">
Bitte begründen Sie die Differenz, wenn die Kostenüberschreitung bei einzelnen Posten mehr als 20% beträgt.</t>
        </r>
      </text>
    </comment>
  </commentList>
</comments>
</file>

<file path=xl/comments4.xml><?xml version="1.0" encoding="utf-8"?>
<comments xmlns="http://schemas.openxmlformats.org/spreadsheetml/2006/main">
  <authors>
    <author>tc={5D0D471F-9F27-49F5-90EA-2439B68BC1B7}</author>
  </authors>
  <commentList>
    <comment ref="A9" authorId="0">
      <text>
        <r>
          <rPr>
            <sz val="12"/>
            <rFont val="Helvetica"/>
            <family val="2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Nr. des Projekts gemäß EPL und FP</t>
        </r>
      </text>
    </comment>
  </commentList>
</comments>
</file>

<file path=xl/comments6.xml><?xml version="1.0" encoding="utf-8"?>
<comments xmlns="http://schemas.openxmlformats.org/spreadsheetml/2006/main">
  <authors>
    <author>Golikova Alina</author>
  </authors>
  <commentList>
    <comment ref="D7" authorId="0">
      <text>
        <r>
          <rPr>
            <b/>
            <sz val="9"/>
            <rFont val="Tahoma"/>
            <family val="2"/>
          </rPr>
          <t>Golikova Alina:</t>
        </r>
        <r>
          <rPr>
            <sz val="9"/>
            <rFont val="Tahoma"/>
            <family val="2"/>
          </rPr>
          <t xml:space="preserve">
die Ausgaben nach Art und in zeitlicher Reihenfolge getrennt aufzulisten</t>
        </r>
      </text>
    </comment>
  </commentList>
</comments>
</file>

<file path=xl/sharedStrings.xml><?xml version="1.0" encoding="utf-8"?>
<sst xmlns="http://schemas.openxmlformats.org/spreadsheetml/2006/main" count="357" uniqueCount="200">
  <si>
    <t>Verwendungsnachweis</t>
  </si>
  <si>
    <t>AUSGABEN</t>
  </si>
  <si>
    <t>Bemerkungen</t>
  </si>
  <si>
    <t>Gesamt</t>
  </si>
  <si>
    <t>Mehr</t>
  </si>
  <si>
    <t>Weniger</t>
  </si>
  <si>
    <t>Summe</t>
  </si>
  <si>
    <t>Einzahler</t>
  </si>
  <si>
    <t>Hinweise zur Ausfüllung des Verwendungsnachweises:</t>
  </si>
  <si>
    <t>An die</t>
  </si>
  <si>
    <t>Blatt 2 des Verwendungsnachweises</t>
  </si>
  <si>
    <t>Blatt 1 des Verwendungsnachweises</t>
  </si>
  <si>
    <t>Blatt 3 des Verwendungsnachweises</t>
  </si>
  <si>
    <t>Die Richtigkeit der Eintragungen und des Abschlusses wird hiermit bestätigt.</t>
  </si>
  <si>
    <t>Erklärung:</t>
  </si>
  <si>
    <t>Sonstige Bemerkungen:</t>
  </si>
  <si>
    <t>abzgl.</t>
  </si>
  <si>
    <t>BILANZ:</t>
  </si>
  <si>
    <t>Die Projekteinnahmen wurden ausschließlich zur Erfüllung des Zuwendungs-</t>
  </si>
  <si>
    <t>zwecks verwendet.</t>
  </si>
  <si>
    <t>EINNAHMEN</t>
  </si>
  <si>
    <t>EUR</t>
  </si>
  <si>
    <t>(Zuwendungsempfänger)</t>
  </si>
  <si>
    <t>(Rechtsverbindliche Unterschrift)</t>
  </si>
  <si>
    <t>Es wird bestätigt, dass die getätigten Ausgaben notwendig waren, dass wirtschaftlich</t>
  </si>
  <si>
    <t>Empfänger</t>
  </si>
  <si>
    <t>Grund der Zahlung</t>
  </si>
  <si>
    <t>übereinstimmen.</t>
  </si>
  <si>
    <t>●</t>
  </si>
  <si>
    <t>(Blatt 1 EINNAHMEN)</t>
  </si>
  <si>
    <t>(Blatt 2 AUSGABEN)</t>
  </si>
  <si>
    <t>(Schlussabrechnung)</t>
  </si>
  <si>
    <t>Saldo (Mehrausgabe oder Restmittel)</t>
  </si>
  <si>
    <t>Tag der Zahlung</t>
  </si>
  <si>
    <t>Kurs</t>
  </si>
  <si>
    <t>Aus dem Verwendungsnachweis soll eindeutig hervorgehen,</t>
  </si>
  <si>
    <t>wann und in welcher Höhe die Mittel eingegangen sind und in welcher Höhe Landeswährung erzielt wurden</t>
  </si>
  <si>
    <t>wie und wann die Mittel für den Zuwendungszweck ausgegeben wurden</t>
  </si>
  <si>
    <t>Drittmittel/gesamt</t>
  </si>
  <si>
    <t>Eigenmittel/gesamt</t>
  </si>
  <si>
    <t>lfd. Nr.</t>
  </si>
  <si>
    <t>Nr. der Belege</t>
  </si>
  <si>
    <t>Zahlbetrag (EUR)</t>
  </si>
  <si>
    <t>Zahlbetrag (Landes-währung)</t>
  </si>
  <si>
    <t>Reisekosten</t>
  </si>
  <si>
    <t>Sachausgaben</t>
  </si>
  <si>
    <t>Festangestelltes Personal</t>
  </si>
  <si>
    <t>Name</t>
  </si>
  <si>
    <t>IST Tatsächliche Verwendung EUR</t>
  </si>
  <si>
    <t>Anlage 1</t>
  </si>
  <si>
    <t>Eigenmittel</t>
  </si>
  <si>
    <t>Bemerkung</t>
  </si>
  <si>
    <t>Anlage 2</t>
  </si>
  <si>
    <t>Drittmittel</t>
  </si>
  <si>
    <t>SOLL nach Finanzierungsplan EUR</t>
  </si>
  <si>
    <t>Planwechselkurs: 1 EUR =</t>
  </si>
  <si>
    <t>Abweichnung IST gegenüber SOLL (EUR)</t>
  </si>
  <si>
    <t>Landeswährung</t>
  </si>
  <si>
    <t>IST Tatsächliche Verwendung (Landeswährung)</t>
  </si>
  <si>
    <t>LW</t>
  </si>
  <si>
    <t>Zwischensumme:</t>
  </si>
  <si>
    <t xml:space="preserve">Belegliste  </t>
  </si>
  <si>
    <t>(z.B. Begründung der Abweichungen, Erläuterung zu den Einzelpositionen, Umbewilligung beantragt, Hinweise auf Schriftverkehr)</t>
  </si>
  <si>
    <t>Position_Personalausagben_gesamt</t>
  </si>
  <si>
    <t>Position_Honorarausgaben_gesamt</t>
  </si>
  <si>
    <t>Position_Sachausgaben_gesamt</t>
  </si>
  <si>
    <t>Ort, den_________________</t>
  </si>
  <si>
    <t xml:space="preserve">Abweichungen gegenüber dem SOLL </t>
  </si>
  <si>
    <t>IST-Überschreitung (mehr als 20%)</t>
  </si>
  <si>
    <t>gewichteter WK</t>
  </si>
  <si>
    <t>Kurs (PWK)</t>
  </si>
  <si>
    <t>Honorarkräfte</t>
  </si>
  <si>
    <t>GESAMT</t>
  </si>
  <si>
    <t xml:space="preserve">Nr. </t>
  </si>
  <si>
    <t>Abweichungen:</t>
  </si>
  <si>
    <t>Betrag in Euro SOLL</t>
  </si>
  <si>
    <t>Betrag in Landeswährung SOLL</t>
  </si>
  <si>
    <t>IST Einnahmen in EUR (Mittelanforderung)</t>
  </si>
  <si>
    <t>IST Einnahmen in Landeswährung (Mittelanforderung)</t>
  </si>
  <si>
    <t>Zweckbestimmung des Finanzierungsplans (gegliedert nach Projekten und Ausgabenarten)</t>
  </si>
  <si>
    <t>gegenüber dem Soll (Spalte 6) beträgt das IST (Spalte 8)</t>
  </si>
  <si>
    <t>Bemerkungen:</t>
  </si>
  <si>
    <t>Nr. gem. EPL / FP</t>
  </si>
  <si>
    <t>und sparsam verfahren worden ist und die Angaben mit den Büchern und Belegen</t>
  </si>
  <si>
    <t>Summe der Einnahmen: vgl. Blatt 1/Spalte 7 und 6</t>
  </si>
  <si>
    <t>./.Summe der Ausgaben: vgl. Blatt 2/Spalte 8 und 7</t>
  </si>
  <si>
    <t>SOLL Eigenmittel EUR</t>
  </si>
  <si>
    <t>SOLL Eigenmittel Landeswährung</t>
  </si>
  <si>
    <t>IST Eigenmittel EUR</t>
  </si>
  <si>
    <t>IST Eigenmittel Landeswährung</t>
  </si>
  <si>
    <t>AF / Projektbezeichnung</t>
  </si>
  <si>
    <t>Hinweis: Eigenmittel werden zum Planwechselkurs umgerechnet</t>
  </si>
  <si>
    <t>Hinweis: Drittmittel werden zum Planwechselkurs umgerechnet</t>
  </si>
  <si>
    <t>SOLL Drittmittel EUR</t>
  </si>
  <si>
    <t>SOLL Drittmittel Landeswährung</t>
  </si>
  <si>
    <t>IST Drittmittel EUR</t>
  </si>
  <si>
    <t>IST Drittmittel Landeswährung</t>
  </si>
  <si>
    <t>Anlage 3</t>
  </si>
  <si>
    <t>gewichteter Wechselkurs (siehe Blatt 1)</t>
  </si>
  <si>
    <t>Position_Reisekosten_gesamt</t>
  </si>
  <si>
    <r>
      <t xml:space="preserve">Hilfen des BMI für die deutsche Minderheit in </t>
    </r>
    <r>
      <rPr>
        <b/>
        <sz val="12"/>
        <color rgb="FFFF0000"/>
        <rFont val="Helvetica"/>
        <family val="2"/>
      </rPr>
      <t>Polen</t>
    </r>
    <r>
      <rPr>
        <b/>
        <sz val="12"/>
        <rFont val="Helvetica"/>
        <family val="2"/>
      </rPr>
      <t xml:space="preserve"> im Haushaltsjahr 2022</t>
    </r>
  </si>
  <si>
    <t>VdG</t>
  </si>
  <si>
    <t xml:space="preserve">Verband der deutschen sozial-kulturellen Gesellschaften in Polen </t>
  </si>
  <si>
    <t>45-364 Opole</t>
  </si>
  <si>
    <t xml:space="preserve">ul. J. Słowackiego 10 </t>
  </si>
  <si>
    <t>Personalausagben</t>
  </si>
  <si>
    <t>Honorarausgaben</t>
  </si>
  <si>
    <t xml:space="preserve">Projekt Nr. </t>
  </si>
  <si>
    <t>Kostenart</t>
  </si>
  <si>
    <t>Bund Der Jugend Der Deutschen Minderheit</t>
  </si>
  <si>
    <t>Krupnicza 15,  45-013 Opole</t>
  </si>
  <si>
    <r>
      <rPr>
        <b/>
        <u val="single"/>
        <sz val="12"/>
        <rFont val="Helvetica"/>
        <family val="2"/>
      </rPr>
      <t>Zuwendungszweck</t>
    </r>
    <r>
      <rPr>
        <sz val="11"/>
        <rFont val="Helvetica"/>
        <family val="2"/>
      </rPr>
      <t xml:space="preserve"> </t>
    </r>
    <r>
      <rPr>
        <sz val="10"/>
        <rFont val="Helvetica"/>
        <family val="2"/>
      </rPr>
      <t xml:space="preserve">(gefördertes Projekt): </t>
    </r>
    <r>
      <rPr>
        <sz val="10"/>
        <color rgb="FFFF0000"/>
        <rFont val="Helvetica"/>
        <family val="2"/>
      </rPr>
      <t>AF 20-03</t>
    </r>
    <r>
      <rPr>
        <u val="single"/>
        <sz val="12"/>
        <rFont val="Helvetica"/>
        <family val="2"/>
      </rPr>
      <t xml:space="preserve"> Rezitationswettbewerb in der deutschen Sprache</t>
    </r>
  </si>
  <si>
    <t>Rezitationswettbewerb in der deutschen Sprache</t>
  </si>
  <si>
    <t>MSWiA</t>
  </si>
  <si>
    <r>
      <t>Projekt Nr. 03</t>
    </r>
    <r>
      <rPr>
        <sz val="9"/>
        <color rgb="FFFF0000"/>
        <rFont val="Arial"/>
        <family val="2"/>
      </rPr>
      <t xml:space="preserve"> "Rezitationswettbewerb in der deutschen Sprache"</t>
    </r>
  </si>
  <si>
    <t>03</t>
  </si>
  <si>
    <t>AF 20 Jugendarbeit</t>
  </si>
  <si>
    <t>AF 20/03</t>
  </si>
  <si>
    <r>
      <t xml:space="preserve">AF </t>
    </r>
    <r>
      <rPr>
        <b/>
        <sz val="9"/>
        <color rgb="FFFF0000"/>
        <rFont val="Helvetica"/>
        <family val="2"/>
      </rPr>
      <t>20</t>
    </r>
  </si>
  <si>
    <r>
      <t xml:space="preserve">AF </t>
    </r>
    <r>
      <rPr>
        <b/>
        <sz val="9"/>
        <color rgb="FFFF0000"/>
        <rFont val="Helvetica"/>
        <family val="2"/>
      </rPr>
      <t>20</t>
    </r>
  </si>
  <si>
    <r>
      <t>Projekt "</t>
    </r>
    <r>
      <rPr>
        <b/>
        <sz val="9"/>
        <color rgb="FFFF0000"/>
        <rFont val="Helvetica"/>
        <family val="2"/>
      </rPr>
      <t>Rezitationswettbewerb in der deutschen Sprache</t>
    </r>
    <r>
      <rPr>
        <b/>
        <sz val="9"/>
        <rFont val="Helvetica"/>
        <family val="2"/>
      </rPr>
      <t>"</t>
    </r>
  </si>
  <si>
    <t>Vorname und Nachname</t>
  </si>
  <si>
    <t>fotografische Dienstleistungen FOTO</t>
  </si>
  <si>
    <t>01/KR/2024</t>
  </si>
  <si>
    <t>02/KR/2024</t>
  </si>
  <si>
    <t>03/KR/2024</t>
  </si>
  <si>
    <t>04/KR/2024</t>
  </si>
  <si>
    <t>05/KR/2024</t>
  </si>
  <si>
    <t>06/KR/2024</t>
  </si>
  <si>
    <t>07/KR/2024</t>
  </si>
  <si>
    <t>08/KR/2024</t>
  </si>
  <si>
    <t>09/KR/2024</t>
  </si>
  <si>
    <t>10/KR/2024</t>
  </si>
  <si>
    <t>11/KR/2024</t>
  </si>
  <si>
    <t>FV nr 1/05/2024</t>
  </si>
  <si>
    <t>Vertrag - Jury - Regionalebene</t>
  </si>
  <si>
    <t>Vertrag - Jury - Finale</t>
  </si>
  <si>
    <t xml:space="preserve">Vertrag - Moderation - Finale </t>
  </si>
  <si>
    <t>Fotodokumentation</t>
  </si>
  <si>
    <t>Nr   7</t>
  </si>
  <si>
    <t>Nr 13</t>
  </si>
  <si>
    <t>Nr 14</t>
  </si>
  <si>
    <t>Nr 22</t>
  </si>
  <si>
    <t>Nr 23</t>
  </si>
  <si>
    <t>Nr 24</t>
  </si>
  <si>
    <t>Nr 25</t>
  </si>
  <si>
    <t>Reisekosten der Juroren - Malapane</t>
  </si>
  <si>
    <r>
      <t>Reisekosten der Juroren - Z</t>
    </r>
    <r>
      <rPr>
        <sz val="9"/>
        <rFont val="Calibri"/>
        <family val="2"/>
      </rPr>
      <t>ü</t>
    </r>
    <r>
      <rPr>
        <sz val="9"/>
        <rFont val="Arial"/>
        <family val="2"/>
      </rPr>
      <t>lz</t>
    </r>
  </si>
  <si>
    <t>Reisekosten der Juroren -  Czisek</t>
  </si>
  <si>
    <t>Reisekosten der Juroren - Rosenberg</t>
  </si>
  <si>
    <t>Reisekosten der Juroren - Poppelau</t>
  </si>
  <si>
    <t>Reisekosten der Juroren - Collanowska</t>
  </si>
  <si>
    <t>Reisekosten der Juroren - Proskau</t>
  </si>
  <si>
    <t>Wydawnictwo Silesiana Sp. z .o.o.</t>
  </si>
  <si>
    <t>FX/103/2022/R</t>
  </si>
  <si>
    <t>Grupa Mediowa Tygodnik Krapkowicki, Ziemi Opolskiej</t>
  </si>
  <si>
    <t>0/0(21)0001/081003</t>
  </si>
  <si>
    <t>Makro</t>
  </si>
  <si>
    <t>00366 #007 0122</t>
  </si>
  <si>
    <t>Kaufland Polska Markety Sp. z o.o. Sp. j.</t>
  </si>
  <si>
    <t>16/2022</t>
  </si>
  <si>
    <t>Kompania Net Book Hanna Demianiuk-Szymańska</t>
  </si>
  <si>
    <t>Studio Context sc</t>
  </si>
  <si>
    <t>DGC/220400691</t>
  </si>
  <si>
    <t>Empik S.A.</t>
  </si>
  <si>
    <t>29/2022</t>
  </si>
  <si>
    <t>00048 #005 0103</t>
  </si>
  <si>
    <t>F/0001/05/22/K1</t>
  </si>
  <si>
    <t>Cukiernia KSJ Sławomir Jesse</t>
  </si>
  <si>
    <t>FV/22/243</t>
  </si>
  <si>
    <t>Cukiernia MAGOSZ Maria Magosz</t>
  </si>
  <si>
    <t>Dom Współpracy Polsko-Niemieckiej</t>
  </si>
  <si>
    <t>33314/2022</t>
  </si>
  <si>
    <t>Sylwia Respondek</t>
  </si>
  <si>
    <t>S22/000146</t>
  </si>
  <si>
    <t>Seney Aneta Hońka</t>
  </si>
  <si>
    <t>S22/000147</t>
  </si>
  <si>
    <t>Związek Niemieckich Stowarzyszeń Społeczno-Kulturalnych w Polsce</t>
  </si>
  <si>
    <t>Teatr Ekostudio Andrzej Czernik</t>
  </si>
  <si>
    <t>F/0011/05/22/K1</t>
  </si>
  <si>
    <t>Sklep z Kawą Pożegnanie z Afryką Beata Kolasińska</t>
  </si>
  <si>
    <t>FBADS-668-101937306</t>
  </si>
  <si>
    <t>Meta Platforms Ireland Limited</t>
  </si>
  <si>
    <t>Werbung - Presse</t>
  </si>
  <si>
    <t xml:space="preserve">Lebensmittel - Regionalebene </t>
  </si>
  <si>
    <t>Preise - Bücher</t>
  </si>
  <si>
    <t>Druckkosten - Diplome</t>
  </si>
  <si>
    <t xml:space="preserve">Preise - Gutscheine für Bücher   </t>
  </si>
  <si>
    <t>Preise - Bücher, Spiele</t>
  </si>
  <si>
    <t>Lebensmittel - Finale</t>
  </si>
  <si>
    <t>Bewirtung - Finale</t>
  </si>
  <si>
    <t>Werbeartikel</t>
  </si>
  <si>
    <t>Saalmiete für das Finale</t>
  </si>
  <si>
    <t>Werbung  - Facebook</t>
  </si>
  <si>
    <t>FV nr 22/05/2024</t>
  </si>
  <si>
    <t>FV/R/2/05/2024</t>
  </si>
  <si>
    <t>FV nr 5/5/2024</t>
  </si>
  <si>
    <t>FV/16/04/2024</t>
  </si>
  <si>
    <t>USB/176/2024</t>
  </si>
  <si>
    <t xml:space="preserve">Aufgrund des niedrigen Euro-Wechselkurses wurde der fehlende Betrag aus Eigenmitteln gedeckt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</si>
</sst>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&quot;€&quot;_-;\-* #,##0.00\ &quot;€&quot;_-;_-* &quot;-&quot;??\ &quot;€&quot;_-;_-@_-"/>
    <numFmt numFmtId="165" formatCode="#,##0.0000"/>
    <numFmt numFmtId="166" formatCode="#,##0.000"/>
    <numFmt numFmtId="167" formatCode="0.00000"/>
    <numFmt numFmtId="168" formatCode="#,##0.00\ &quot;€&quot;"/>
    <numFmt numFmtId="169" formatCode="d/mm/yyyy;@"/>
    <numFmt numFmtId="170" formatCode="#,##0.00_ ;\-#,##0.00\ "/>
  </numFmts>
  <fonts count="48">
    <font>
      <sz val="12"/>
      <name val="Helvetic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Helvetica"/>
      <family val="2"/>
    </font>
    <font>
      <sz val="9"/>
      <name val="Helvetica"/>
      <family val="2"/>
    </font>
    <font>
      <sz val="11"/>
      <name val="Helvetica"/>
      <family val="2"/>
    </font>
    <font>
      <u val="single"/>
      <sz val="9"/>
      <name val="Helvetica"/>
      <family val="2"/>
    </font>
    <font>
      <b/>
      <sz val="9"/>
      <name val="Helvetica"/>
      <family val="2"/>
    </font>
    <font>
      <u val="single"/>
      <sz val="12"/>
      <name val="Helvetica"/>
      <family val="2"/>
    </font>
    <font>
      <b/>
      <sz val="10"/>
      <name val="Helvetica"/>
      <family val="2"/>
    </font>
    <font>
      <sz val="10"/>
      <name val="Helvetica"/>
      <family val="2"/>
    </font>
    <font>
      <sz val="8"/>
      <name val="Helvetica"/>
      <family val="2"/>
    </font>
    <font>
      <b/>
      <u val="single"/>
      <sz val="14"/>
      <name val="Helvetica"/>
      <family val="2"/>
    </font>
    <font>
      <sz val="9"/>
      <color rgb="FFFF0000"/>
      <name val="Helvetica"/>
      <family val="2"/>
    </font>
    <font>
      <u val="single"/>
      <sz val="9"/>
      <color rgb="FFFF0000"/>
      <name val="Helvetica"/>
      <family val="2"/>
    </font>
    <font>
      <b/>
      <sz val="12"/>
      <color rgb="FFFF0000"/>
      <name val="Helvetica"/>
      <family val="2"/>
    </font>
    <font>
      <sz val="12"/>
      <color theme="1"/>
      <name val="Helvetica"/>
      <family val="2"/>
    </font>
    <font>
      <sz val="9"/>
      <color theme="1"/>
      <name val="Helvetica"/>
      <family val="2"/>
    </font>
    <font>
      <sz val="11"/>
      <color theme="1"/>
      <name val="Helvetica"/>
      <family val="2"/>
    </font>
    <font>
      <b/>
      <sz val="12"/>
      <color theme="1"/>
      <name val="Helvetica"/>
      <family val="2"/>
    </font>
    <font>
      <sz val="8.5"/>
      <name val="Helvetica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2"/>
      <name val="Helvetica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Helvetica"/>
      <family val="2"/>
    </font>
    <font>
      <b/>
      <sz val="9"/>
      <color rgb="FFFF0000"/>
      <name val="Helvetica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color rgb="FFFF0000"/>
      <name val="Helvetica"/>
      <family val="2"/>
    </font>
    <font>
      <b/>
      <sz val="11"/>
      <color rgb="FFFF0000"/>
      <name val="Helvetica"/>
      <family val="2"/>
    </font>
    <font>
      <sz val="10"/>
      <name val="Arial Unicode MS"/>
      <family val="2"/>
    </font>
    <font>
      <sz val="9"/>
      <name val="Calibri"/>
      <family val="2"/>
    </font>
    <font>
      <b/>
      <sz val="8"/>
      <name val="Helvetica"/>
      <family val="2"/>
    </font>
  </fonts>
  <fills count="8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thin"/>
      <top/>
      <bottom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/>
    </border>
    <border>
      <left style="thin">
        <color indexed="8"/>
      </left>
      <right style="medium">
        <color indexed="8"/>
      </right>
      <top/>
      <bottom/>
    </border>
    <border>
      <left/>
      <right style="medium"/>
      <top style="medium"/>
      <bottom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thin"/>
      <bottom style="thin"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/>
      <bottom style="thin"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</cellStyleXfs>
  <cellXfs count="345">
    <xf numFmtId="0" fontId="0" fillId="0" borderId="0" xfId="0"/>
    <xf numFmtId="0" fontId="4" fillId="0" borderId="0" xfId="0" applyFont="1"/>
    <xf numFmtId="49" fontId="4" fillId="0" borderId="0" xfId="0" applyNumberFormat="1" applyFont="1"/>
    <xf numFmtId="49" fontId="5" fillId="0" borderId="0" xfId="0" applyNumberFormat="1" applyFont="1"/>
    <xf numFmtId="49" fontId="4" fillId="0" borderId="0" xfId="0" applyNumberFormat="1" applyFont="1" applyAlignment="1">
      <alignment horizontal="centerContinuous"/>
    </xf>
    <xf numFmtId="14" fontId="4" fillId="0" borderId="0" xfId="0" applyNumberFormat="1" applyFont="1"/>
    <xf numFmtId="49" fontId="6" fillId="0" borderId="0" xfId="0" applyNumberFormat="1" applyFont="1"/>
    <xf numFmtId="0" fontId="3" fillId="0" borderId="0" xfId="0" applyFont="1"/>
    <xf numFmtId="0" fontId="6" fillId="0" borderId="0" xfId="0" applyFont="1"/>
    <xf numFmtId="49" fontId="6" fillId="0" borderId="0" xfId="0" applyNumberFormat="1" applyFont="1" applyAlignment="1">
      <alignment horizontal="centerContinuous"/>
    </xf>
    <xf numFmtId="49" fontId="0" fillId="0" borderId="0" xfId="0" applyNumberFormat="1" applyFont="1"/>
    <xf numFmtId="49" fontId="0" fillId="0" borderId="0" xfId="0" applyNumberFormat="1" applyFont="1" applyAlignment="1">
      <alignment horizontal="right"/>
    </xf>
    <xf numFmtId="14" fontId="0" fillId="0" borderId="0" xfId="0" applyNumberFormat="1" applyFont="1"/>
    <xf numFmtId="4" fontId="0" fillId="0" borderId="0" xfId="0" applyNumberFormat="1" applyFont="1"/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left"/>
    </xf>
    <xf numFmtId="14" fontId="0" fillId="0" borderId="0" xfId="0" applyNumberFormat="1" applyAlignment="1">
      <alignment horizontal="right"/>
    </xf>
    <xf numFmtId="4" fontId="0" fillId="0" borderId="0" xfId="0" applyNumberFormat="1" applyFont="1" applyAlignment="1">
      <alignment horizontal="center"/>
    </xf>
    <xf numFmtId="0" fontId="0" fillId="0" borderId="0" xfId="0" applyFont="1"/>
    <xf numFmtId="0" fontId="4" fillId="0" borderId="0" xfId="0" applyFont="1" applyAlignment="1">
      <alignment horizontal="centerContinuous"/>
    </xf>
    <xf numFmtId="14" fontId="0" fillId="0" borderId="0" xfId="0" applyNumberFormat="1" applyFont="1"/>
    <xf numFmtId="49" fontId="3" fillId="0" borderId="0" xfId="0" applyNumberFormat="1" applyFont="1"/>
    <xf numFmtId="49" fontId="3" fillId="0" borderId="0" xfId="0" applyNumberFormat="1" applyFont="1" applyAlignment="1">
      <alignment horizontal="left"/>
    </xf>
    <xf numFmtId="0" fontId="10" fillId="0" borderId="1" xfId="0" applyFont="1" applyBorder="1" applyAlignment="1">
      <alignment horizontal="centerContinuous"/>
    </xf>
    <xf numFmtId="0" fontId="10" fillId="0" borderId="1" xfId="0" applyFont="1" applyBorder="1" applyAlignment="1">
      <alignment horizontal="left"/>
    </xf>
    <xf numFmtId="4" fontId="0" fillId="0" borderId="0" xfId="0" applyNumberFormat="1" applyAlignment="1">
      <alignment horizontal="right"/>
    </xf>
    <xf numFmtId="0" fontId="10" fillId="0" borderId="0" xfId="0" applyFont="1" applyAlignment="1">
      <alignment horizontal="centerContinuous"/>
    </xf>
    <xf numFmtId="0" fontId="10" fillId="0" borderId="0" xfId="0" applyFont="1"/>
    <xf numFmtId="0" fontId="5" fillId="0" borderId="0" xfId="0" applyFont="1"/>
    <xf numFmtId="49" fontId="10" fillId="0" borderId="0" xfId="0" applyNumberFormat="1" applyFont="1"/>
    <xf numFmtId="0" fontId="10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0" fillId="0" borderId="0" xfId="0" applyFont="1"/>
    <xf numFmtId="165" fontId="0" fillId="0" borderId="0" xfId="0" applyNumberFormat="1" applyFont="1" applyAlignment="1">
      <alignment horizontal="right"/>
    </xf>
    <xf numFmtId="165" fontId="6" fillId="0" borderId="0" xfId="0" applyNumberFormat="1" applyFont="1"/>
    <xf numFmtId="165" fontId="6" fillId="0" borderId="0" xfId="0" applyNumberFormat="1" applyFont="1" applyAlignment="1">
      <alignment horizontal="centerContinuous"/>
    </xf>
    <xf numFmtId="4" fontId="4" fillId="0" borderId="0" xfId="0" applyNumberFormat="1" applyFont="1"/>
    <xf numFmtId="4" fontId="4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vertical="center"/>
    </xf>
    <xf numFmtId="49" fontId="13" fillId="0" borderId="0" xfId="0" applyNumberFormat="1" applyFont="1"/>
    <xf numFmtId="165" fontId="14" fillId="0" borderId="0" xfId="0" applyNumberFormat="1" applyFont="1"/>
    <xf numFmtId="0" fontId="13" fillId="0" borderId="0" xfId="0" applyFont="1"/>
    <xf numFmtId="0" fontId="15" fillId="0" borderId="0" xfId="0" applyFont="1"/>
    <xf numFmtId="49" fontId="16" fillId="0" borderId="0" xfId="0" applyNumberFormat="1" applyFont="1"/>
    <xf numFmtId="0" fontId="18" fillId="0" borderId="0" xfId="0" applyFont="1"/>
    <xf numFmtId="14" fontId="18" fillId="0" borderId="0" xfId="0" applyNumberFormat="1" applyFont="1"/>
    <xf numFmtId="0" fontId="17" fillId="0" borderId="0" xfId="0" applyFont="1"/>
    <xf numFmtId="0" fontId="19" fillId="0" borderId="0" xfId="0" applyFont="1"/>
    <xf numFmtId="166" fontId="0" fillId="0" borderId="0" xfId="0" applyNumberFormat="1" applyFont="1"/>
    <xf numFmtId="49" fontId="4" fillId="0" borderId="2" xfId="0" applyNumberFormat="1" applyFont="1" applyBorder="1"/>
    <xf numFmtId="165" fontId="6" fillId="0" borderId="3" xfId="0" applyNumberFormat="1" applyFont="1" applyBorder="1"/>
    <xf numFmtId="49" fontId="0" fillId="0" borderId="2" xfId="0" applyNumberFormat="1" applyFont="1" applyBorder="1"/>
    <xf numFmtId="165" fontId="8" fillId="0" borderId="3" xfId="0" applyNumberFormat="1" applyFont="1" applyBorder="1"/>
    <xf numFmtId="0" fontId="3" fillId="0" borderId="2" xfId="0" applyFont="1" applyBorder="1" applyAlignment="1">
      <alignment horizontal="left"/>
    </xf>
    <xf numFmtId="165" fontId="4" fillId="0" borderId="3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168" fontId="0" fillId="0" borderId="0" xfId="0" applyNumberFormat="1"/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center" vertical="top"/>
    </xf>
    <xf numFmtId="49" fontId="7" fillId="0" borderId="0" xfId="0" applyNumberFormat="1" applyFont="1"/>
    <xf numFmtId="4" fontId="7" fillId="0" borderId="0" xfId="0" applyNumberFormat="1" applyFont="1"/>
    <xf numFmtId="49" fontId="7" fillId="0" borderId="4" xfId="0" applyNumberFormat="1" applyFont="1" applyBorder="1"/>
    <xf numFmtId="49" fontId="7" fillId="0" borderId="5" xfId="0" applyNumberFormat="1" applyFont="1" applyBorder="1"/>
    <xf numFmtId="49" fontId="7" fillId="0" borderId="6" xfId="0" applyNumberFormat="1" applyFont="1" applyBorder="1"/>
    <xf numFmtId="0" fontId="3" fillId="0" borderId="0" xfId="0" applyFont="1" applyAlignment="1">
      <alignment horizontal="left" vertical="top"/>
    </xf>
    <xf numFmtId="0" fontId="20" fillId="0" borderId="7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vertical="center"/>
    </xf>
    <xf numFmtId="14" fontId="7" fillId="2" borderId="9" xfId="0" applyNumberFormat="1" applyFont="1" applyFill="1" applyBorder="1" applyAlignment="1">
      <alignment horizontal="left" vertical="top"/>
    </xf>
    <xf numFmtId="4" fontId="7" fillId="2" borderId="9" xfId="0" applyNumberFormat="1" applyFont="1" applyFill="1" applyBorder="1" applyAlignment="1">
      <alignment vertical="center"/>
    </xf>
    <xf numFmtId="14" fontId="7" fillId="3" borderId="9" xfId="0" applyNumberFormat="1" applyFont="1" applyFill="1" applyBorder="1" applyAlignment="1">
      <alignment horizontal="left" vertical="top"/>
    </xf>
    <xf numFmtId="0" fontId="26" fillId="3" borderId="9" xfId="0" applyFont="1" applyFill="1" applyBorder="1" applyAlignment="1">
      <alignment horizontal="left" vertical="center"/>
    </xf>
    <xf numFmtId="4" fontId="26" fillId="3" borderId="9" xfId="0" applyNumberFormat="1" applyFont="1" applyFill="1" applyBorder="1" applyAlignment="1">
      <alignment vertical="center"/>
    </xf>
    <xf numFmtId="4" fontId="7" fillId="3" borderId="9" xfId="0" applyNumberFormat="1" applyFont="1" applyFill="1" applyBorder="1" applyAlignment="1">
      <alignment vertical="center"/>
    </xf>
    <xf numFmtId="0" fontId="26" fillId="4" borderId="9" xfId="0" applyFont="1" applyFill="1" applyBorder="1" applyAlignment="1">
      <alignment horizontal="left" vertical="center"/>
    </xf>
    <xf numFmtId="4" fontId="7" fillId="4" borderId="9" xfId="0" applyNumberFormat="1" applyFont="1" applyFill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27" fillId="0" borderId="9" xfId="0" applyFont="1" applyBorder="1" applyAlignment="1">
      <alignment vertical="center"/>
    </xf>
    <xf numFmtId="14" fontId="4" fillId="0" borderId="9" xfId="0" applyNumberFormat="1" applyFont="1" applyBorder="1" applyAlignment="1">
      <alignment horizontal="center" vertical="center"/>
    </xf>
    <xf numFmtId="0" fontId="27" fillId="0" borderId="9" xfId="0" applyFont="1" applyBorder="1" applyAlignment="1">
      <alignment horizontal="left" vertical="center"/>
    </xf>
    <xf numFmtId="4" fontId="27" fillId="0" borderId="9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7" fillId="4" borderId="9" xfId="0" applyFont="1" applyFill="1" applyBorder="1" applyAlignment="1">
      <alignment horizontal="left" vertical="center"/>
    </xf>
    <xf numFmtId="4" fontId="4" fillId="4" borderId="9" xfId="0" applyNumberFormat="1" applyFont="1" applyFill="1" applyBorder="1" applyAlignment="1">
      <alignment vertical="center"/>
    </xf>
    <xf numFmtId="0" fontId="30" fillId="0" borderId="0" xfId="25" applyFont="1" applyAlignment="1">
      <alignment vertical="top"/>
      <protection/>
    </xf>
    <xf numFmtId="0" fontId="29" fillId="0" borderId="0" xfId="25" applyFont="1" applyAlignment="1">
      <alignment horizontal="center" vertical="top"/>
      <protection/>
    </xf>
    <xf numFmtId="0" fontId="30" fillId="0" borderId="0" xfId="25" applyFont="1" applyAlignment="1">
      <alignment horizontal="center" vertical="top"/>
      <protection/>
    </xf>
    <xf numFmtId="0" fontId="28" fillId="0" borderId="0" xfId="25" applyFont="1" applyAlignment="1">
      <alignment horizontal="center" vertical="top"/>
      <protection/>
    </xf>
    <xf numFmtId="0" fontId="29" fillId="5" borderId="9" xfId="25" applyFont="1" applyFill="1" applyBorder="1" applyAlignment="1">
      <alignment horizontal="center" vertical="top"/>
      <protection/>
    </xf>
    <xf numFmtId="0" fontId="28" fillId="0" borderId="0" xfId="25" applyFont="1" applyAlignment="1">
      <alignment vertical="top"/>
      <protection/>
    </xf>
    <xf numFmtId="0" fontId="31" fillId="0" borderId="0" xfId="25" applyFont="1" applyAlignment="1">
      <alignment vertical="top"/>
      <protection/>
    </xf>
    <xf numFmtId="0" fontId="4" fillId="0" borderId="10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4" fillId="0" borderId="12" xfId="0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1" fontId="10" fillId="0" borderId="12" xfId="0" applyNumberFormat="1" applyFont="1" applyBorder="1" applyAlignment="1">
      <alignment horizontal="center" vertical="center"/>
    </xf>
    <xf numFmtId="14" fontId="10" fillId="0" borderId="12" xfId="0" applyNumberFormat="1" applyFont="1" applyBorder="1" applyAlignment="1">
      <alignment horizontal="center" vertical="center"/>
    </xf>
    <xf numFmtId="4" fontId="10" fillId="0" borderId="13" xfId="22" applyNumberFormat="1" applyFont="1" applyFill="1" applyBorder="1" applyAlignment="1">
      <alignment vertical="center"/>
    </xf>
    <xf numFmtId="3" fontId="10" fillId="0" borderId="13" xfId="0" applyNumberFormat="1" applyFont="1" applyBorder="1" applyAlignment="1">
      <alignment horizontal="center" vertical="center"/>
    </xf>
    <xf numFmtId="14" fontId="10" fillId="0" borderId="12" xfId="0" applyNumberFormat="1" applyFont="1" applyBorder="1" applyAlignment="1">
      <alignment horizontal="center"/>
    </xf>
    <xf numFmtId="4" fontId="10" fillId="0" borderId="13" xfId="0" applyNumberFormat="1" applyFont="1" applyBorder="1"/>
    <xf numFmtId="166" fontId="10" fillId="0" borderId="3" xfId="0" applyNumberFormat="1" applyFont="1" applyBorder="1" applyAlignment="1">
      <alignment horizontal="center" vertical="top"/>
    </xf>
    <xf numFmtId="165" fontId="10" fillId="0" borderId="3" xfId="0" applyNumberFormat="1" applyFont="1" applyBorder="1" applyAlignment="1">
      <alignment horizontal="center" vertical="top"/>
    </xf>
    <xf numFmtId="3" fontId="10" fillId="0" borderId="13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vertical="center" wrapText="1"/>
    </xf>
    <xf numFmtId="3" fontId="10" fillId="0" borderId="3" xfId="0" applyNumberFormat="1" applyFont="1" applyBorder="1" applyAlignment="1">
      <alignment vertical="center"/>
    </xf>
    <xf numFmtId="49" fontId="10" fillId="0" borderId="12" xfId="0" applyNumberFormat="1" applyFont="1" applyBorder="1" applyAlignment="1">
      <alignment horizontal="right" vertical="top"/>
    </xf>
    <xf numFmtId="4" fontId="10" fillId="0" borderId="14" xfId="0" applyNumberFormat="1" applyFont="1" applyBorder="1" applyAlignment="1">
      <alignment horizontal="right" vertical="top"/>
    </xf>
    <xf numFmtId="49" fontId="10" fillId="0" borderId="15" xfId="0" applyNumberFormat="1" applyFont="1" applyBorder="1" applyAlignment="1">
      <alignment horizontal="right"/>
    </xf>
    <xf numFmtId="14" fontId="10" fillId="0" borderId="15" xfId="0" applyNumberFormat="1" applyFont="1" applyBorder="1" applyAlignment="1">
      <alignment horizontal="right"/>
    </xf>
    <xf numFmtId="0" fontId="4" fillId="0" borderId="11" xfId="0" applyFont="1" applyBorder="1"/>
    <xf numFmtId="0" fontId="4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top"/>
    </xf>
    <xf numFmtId="49" fontId="9" fillId="0" borderId="16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10" fillId="0" borderId="17" xfId="0" applyNumberFormat="1" applyFont="1" applyBorder="1"/>
    <xf numFmtId="3" fontId="10" fillId="0" borderId="17" xfId="0" applyNumberFormat="1" applyFont="1" applyBorder="1" applyAlignment="1">
      <alignment vertical="center"/>
    </xf>
    <xf numFmtId="4" fontId="10" fillId="0" borderId="6" xfId="0" applyNumberFormat="1" applyFont="1" applyBorder="1" applyAlignment="1">
      <alignment horizontal="right" vertical="top"/>
    </xf>
    <xf numFmtId="4" fontId="10" fillId="0" borderId="12" xfId="0" applyNumberFormat="1" applyFont="1" applyBorder="1" applyAlignment="1">
      <alignment vertical="center"/>
    </xf>
    <xf numFmtId="4" fontId="10" fillId="0" borderId="12" xfId="0" applyNumberFormat="1" applyFont="1" applyBorder="1" applyAlignment="1">
      <alignment horizontal="right" vertical="top"/>
    </xf>
    <xf numFmtId="4" fontId="4" fillId="0" borderId="1" xfId="0" applyNumberFormat="1" applyFont="1" applyBorder="1"/>
    <xf numFmtId="4" fontId="10" fillId="0" borderId="12" xfId="0" applyNumberFormat="1" applyFont="1" applyBorder="1"/>
    <xf numFmtId="3" fontId="10" fillId="0" borderId="12" xfId="0" applyNumberFormat="1" applyFont="1" applyBorder="1" applyAlignment="1">
      <alignment vertical="center"/>
    </xf>
    <xf numFmtId="4" fontId="10" fillId="0" borderId="18" xfId="0" applyNumberFormat="1" applyFont="1" applyBorder="1" applyAlignment="1">
      <alignment horizontal="right" vertical="top"/>
    </xf>
    <xf numFmtId="4" fontId="10" fillId="0" borderId="19" xfId="0" applyNumberFormat="1" applyFont="1" applyBorder="1" applyAlignment="1">
      <alignment horizontal="right" vertical="top"/>
    </xf>
    <xf numFmtId="0" fontId="4" fillId="0" borderId="3" xfId="0" applyFont="1" applyBorder="1"/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wrapText="1"/>
    </xf>
    <xf numFmtId="4" fontId="7" fillId="0" borderId="21" xfId="0" applyNumberFormat="1" applyFont="1" applyBorder="1" applyAlignment="1">
      <alignment horizontal="center" wrapText="1"/>
    </xf>
    <xf numFmtId="4" fontId="7" fillId="0" borderId="20" xfId="0" applyNumberFormat="1" applyFont="1" applyBorder="1" applyAlignment="1">
      <alignment horizontal="center" wrapText="1"/>
    </xf>
    <xf numFmtId="4" fontId="4" fillId="0" borderId="17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4" fillId="0" borderId="13" xfId="0" applyFont="1" applyBorder="1"/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3" fontId="20" fillId="0" borderId="25" xfId="0" applyNumberFormat="1" applyFont="1" applyBorder="1" applyAlignment="1">
      <alignment horizontal="center" vertical="center"/>
    </xf>
    <xf numFmtId="3" fontId="20" fillId="0" borderId="27" xfId="0" applyNumberFormat="1" applyFont="1" applyBorder="1" applyAlignment="1">
      <alignment horizontal="center" vertical="center"/>
    </xf>
    <xf numFmtId="3" fontId="20" fillId="0" borderId="28" xfId="0" applyNumberFormat="1" applyFont="1" applyBorder="1" applyAlignment="1">
      <alignment horizontal="center" vertical="center"/>
    </xf>
    <xf numFmtId="3" fontId="20" fillId="0" borderId="7" xfId="0" applyNumberFormat="1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3" fontId="10" fillId="0" borderId="30" xfId="0" applyNumberFormat="1" applyFont="1" applyBorder="1" applyAlignment="1">
      <alignment horizontal="center" vertical="center" wrapText="1"/>
    </xf>
    <xf numFmtId="3" fontId="10" fillId="0" borderId="17" xfId="0" applyNumberFormat="1" applyFont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4" fontId="10" fillId="5" borderId="31" xfId="0" applyNumberFormat="1" applyFont="1" applyFill="1" applyBorder="1"/>
    <xf numFmtId="4" fontId="10" fillId="5" borderId="32" xfId="0" applyNumberFormat="1" applyFont="1" applyFill="1" applyBorder="1"/>
    <xf numFmtId="4" fontId="10" fillId="5" borderId="33" xfId="0" applyNumberFormat="1" applyFont="1" applyFill="1" applyBorder="1"/>
    <xf numFmtId="4" fontId="10" fillId="5" borderId="33" xfId="22" applyNumberFormat="1" applyFont="1" applyFill="1" applyBorder="1" applyAlignment="1">
      <alignment vertical="center"/>
    </xf>
    <xf numFmtId="4" fontId="10" fillId="5" borderId="34" xfId="22" applyNumberFormat="1" applyFont="1" applyFill="1" applyBorder="1" applyAlignment="1">
      <alignment vertical="center"/>
    </xf>
    <xf numFmtId="4" fontId="10" fillId="0" borderId="3" xfId="0" applyNumberFormat="1" applyFont="1" applyBorder="1" applyAlignment="1">
      <alignment vertical="center"/>
    </xf>
    <xf numFmtId="0" fontId="20" fillId="0" borderId="35" xfId="0" applyFont="1" applyBorder="1" applyAlignment="1">
      <alignment horizontal="center" vertical="center"/>
    </xf>
    <xf numFmtId="4" fontId="10" fillId="5" borderId="15" xfId="0" applyNumberFormat="1" applyFont="1" applyFill="1" applyBorder="1" applyAlignment="1">
      <alignment horizontal="right" vertical="top"/>
    </xf>
    <xf numFmtId="3" fontId="20" fillId="0" borderId="10" xfId="0" applyNumberFormat="1" applyFont="1" applyBorder="1" applyAlignment="1">
      <alignment horizontal="center" vertical="center"/>
    </xf>
    <xf numFmtId="4" fontId="10" fillId="0" borderId="15" xfId="0" applyNumberFormat="1" applyFont="1" applyBorder="1" applyAlignment="1">
      <alignment horizontal="right" vertical="top"/>
    </xf>
    <xf numFmtId="4" fontId="10" fillId="0" borderId="30" xfId="22" applyNumberFormat="1" applyFont="1" applyFill="1" applyBorder="1" applyAlignment="1">
      <alignment vertical="center"/>
    </xf>
    <xf numFmtId="165" fontId="10" fillId="0" borderId="13" xfId="0" applyNumberFormat="1" applyFont="1" applyBorder="1" applyAlignment="1">
      <alignment horizontal="center" vertical="top"/>
    </xf>
    <xf numFmtId="4" fontId="9" fillId="0" borderId="31" xfId="0" applyNumberFormat="1" applyFont="1" applyBorder="1"/>
    <xf numFmtId="4" fontId="9" fillId="0" borderId="15" xfId="0" applyNumberFormat="1" applyFont="1" applyBorder="1" applyAlignment="1">
      <alignment horizontal="right"/>
    </xf>
    <xf numFmtId="4" fontId="9" fillId="0" borderId="21" xfId="0" applyNumberFormat="1" applyFont="1" applyBorder="1" applyAlignment="1">
      <alignment horizontal="right"/>
    </xf>
    <xf numFmtId="3" fontId="9" fillId="0" borderId="7" xfId="0" applyNumberFormat="1" applyFont="1" applyBorder="1"/>
    <xf numFmtId="9" fontId="9" fillId="0" borderId="21" xfId="22" applyFont="1" applyFill="1" applyBorder="1" applyAlignment="1">
      <alignment horizontal="right"/>
    </xf>
    <xf numFmtId="4" fontId="9" fillId="0" borderId="29" xfId="0" applyNumberFormat="1" applyFont="1" applyBorder="1" applyAlignment="1">
      <alignment horizontal="center"/>
    </xf>
    <xf numFmtId="0" fontId="4" fillId="5" borderId="31" xfId="0" applyFont="1" applyFill="1" applyBorder="1"/>
    <xf numFmtId="4" fontId="1" fillId="0" borderId="36" xfId="0" applyNumberFormat="1" applyFont="1" applyBorder="1" applyAlignment="1">
      <alignment horizontal="right" vertical="top"/>
    </xf>
    <xf numFmtId="49" fontId="10" fillId="0" borderId="0" xfId="0" applyNumberFormat="1" applyFont="1" applyAlignment="1">
      <alignment vertical="center"/>
    </xf>
    <xf numFmtId="0" fontId="32" fillId="0" borderId="0" xfId="0" applyFont="1"/>
    <xf numFmtId="0" fontId="27" fillId="0" borderId="0" xfId="0" applyFont="1"/>
    <xf numFmtId="4" fontId="27" fillId="0" borderId="0" xfId="0" applyNumberFormat="1" applyFont="1"/>
    <xf numFmtId="0" fontId="27" fillId="0" borderId="0" xfId="0" applyFont="1" applyAlignment="1">
      <alignment wrapText="1"/>
    </xf>
    <xf numFmtId="0" fontId="33" fillId="0" borderId="0" xfId="0" applyFont="1"/>
    <xf numFmtId="0" fontId="29" fillId="0" borderId="37" xfId="0" applyFont="1" applyBorder="1" applyAlignment="1">
      <alignment horizontal="center" wrapText="1"/>
    </xf>
    <xf numFmtId="0" fontId="34" fillId="0" borderId="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wrapText="1"/>
    </xf>
    <xf numFmtId="0" fontId="27" fillId="5" borderId="9" xfId="0" applyFont="1" applyFill="1" applyBorder="1" applyAlignment="1">
      <alignment horizontal="center" vertical="center"/>
    </xf>
    <xf numFmtId="4" fontId="26" fillId="5" borderId="9" xfId="0" applyNumberFormat="1" applyFont="1" applyFill="1" applyBorder="1" applyAlignment="1">
      <alignment vertical="center"/>
    </xf>
    <xf numFmtId="4" fontId="27" fillId="5" borderId="39" xfId="0" applyNumberFormat="1" applyFont="1" applyFill="1" applyBorder="1" applyAlignment="1">
      <alignment vertical="center" wrapText="1"/>
    </xf>
    <xf numFmtId="0" fontId="27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27" fillId="0" borderId="40" xfId="0" applyFont="1" applyBorder="1" applyAlignment="1">
      <alignment wrapText="1"/>
    </xf>
    <xf numFmtId="2" fontId="29" fillId="5" borderId="14" xfId="25" applyNumberFormat="1" applyFont="1" applyFill="1" applyBorder="1" applyAlignment="1">
      <alignment horizontal="left" vertical="top" wrapText="1"/>
      <protection/>
    </xf>
    <xf numFmtId="0" fontId="28" fillId="0" borderId="9" xfId="25" applyFont="1" applyBorder="1" applyAlignment="1">
      <alignment horizontal="center" vertical="top"/>
      <protection/>
    </xf>
    <xf numFmtId="0" fontId="29" fillId="0" borderId="9" xfId="25" applyFont="1" applyBorder="1" applyAlignment="1">
      <alignment horizontal="center" vertical="top"/>
      <protection/>
    </xf>
    <xf numFmtId="0" fontId="31" fillId="0" borderId="0" xfId="0" applyFont="1"/>
    <xf numFmtId="0" fontId="30" fillId="0" borderId="0" xfId="0" applyFont="1"/>
    <xf numFmtId="4" fontId="28" fillId="0" borderId="31" xfId="0" applyNumberFormat="1" applyFont="1" applyBorder="1"/>
    <xf numFmtId="0" fontId="30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28" fillId="0" borderId="0" xfId="0" applyFont="1"/>
    <xf numFmtId="0" fontId="1" fillId="0" borderId="0" xfId="0" applyFont="1" applyAlignment="1">
      <alignment horizontal="left"/>
    </xf>
    <xf numFmtId="0" fontId="28" fillId="0" borderId="28" xfId="25" applyFont="1" applyBorder="1" applyAlignment="1">
      <alignment horizontal="center" vertical="top"/>
      <protection/>
    </xf>
    <xf numFmtId="0" fontId="28" fillId="0" borderId="7" xfId="25" applyFont="1" applyBorder="1" applyAlignment="1">
      <alignment horizontal="center" vertical="top"/>
      <protection/>
    </xf>
    <xf numFmtId="0" fontId="28" fillId="0" borderId="29" xfId="25" applyFont="1" applyBorder="1" applyAlignment="1">
      <alignment horizontal="center" vertical="top"/>
      <protection/>
    </xf>
    <xf numFmtId="0" fontId="28" fillId="5" borderId="14" xfId="25" applyFont="1" applyFill="1" applyBorder="1" applyAlignment="1">
      <alignment vertical="top"/>
      <protection/>
    </xf>
    <xf numFmtId="4" fontId="29" fillId="5" borderId="14" xfId="25" applyNumberFormat="1" applyFont="1" applyFill="1" applyBorder="1" applyAlignment="1">
      <alignment horizontal="center" vertical="top"/>
      <protection/>
    </xf>
    <xf numFmtId="0" fontId="28" fillId="5" borderId="14" xfId="25" applyFont="1" applyFill="1" applyBorder="1" applyAlignment="1">
      <alignment horizontal="center" vertical="top"/>
      <protection/>
    </xf>
    <xf numFmtId="0" fontId="28" fillId="0" borderId="9" xfId="25" applyFont="1" applyBorder="1" applyAlignment="1">
      <alignment vertical="top"/>
      <protection/>
    </xf>
    <xf numFmtId="0" fontId="29" fillId="0" borderId="9" xfId="25" applyFont="1" applyBorder="1" applyAlignment="1">
      <alignment vertical="top"/>
      <protection/>
    </xf>
    <xf numFmtId="0" fontId="29" fillId="0" borderId="41" xfId="25" applyFont="1" applyBorder="1" applyAlignment="1">
      <alignment vertical="top"/>
      <protection/>
    </xf>
    <xf numFmtId="0" fontId="29" fillId="5" borderId="42" xfId="25" applyFont="1" applyFill="1" applyBorder="1" applyAlignment="1">
      <alignment vertical="top"/>
      <protection/>
    </xf>
    <xf numFmtId="4" fontId="29" fillId="5" borderId="33" xfId="25" applyNumberFormat="1" applyFont="1" applyFill="1" applyBorder="1" applyAlignment="1">
      <alignment horizontal="center" vertical="top"/>
      <protection/>
    </xf>
    <xf numFmtId="4" fontId="29" fillId="5" borderId="34" xfId="25" applyNumberFormat="1" applyFont="1" applyFill="1" applyBorder="1" applyAlignment="1">
      <alignment horizontal="center" vertical="top"/>
      <protection/>
    </xf>
    <xf numFmtId="0" fontId="29" fillId="0" borderId="43" xfId="25" applyFont="1" applyBorder="1" applyAlignment="1">
      <alignment horizontal="center" vertical="top"/>
      <protection/>
    </xf>
    <xf numFmtId="0" fontId="7" fillId="6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21" fillId="0" borderId="0" xfId="0" applyFont="1" applyAlignment="1">
      <alignment vertical="top"/>
    </xf>
    <xf numFmtId="4" fontId="21" fillId="0" borderId="31" xfId="0" applyNumberFormat="1" applyFont="1" applyBorder="1" applyAlignment="1">
      <alignment horizontal="center" vertical="top"/>
    </xf>
    <xf numFmtId="4" fontId="27" fillId="0" borderId="9" xfId="20" applyNumberFormat="1" applyFont="1" applyFill="1" applyBorder="1" applyAlignment="1">
      <alignment horizontal="center" vertical="center"/>
    </xf>
    <xf numFmtId="4" fontId="27" fillId="0" borderId="9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70" fontId="26" fillId="5" borderId="9" xfId="20" applyNumberFormat="1" applyFont="1" applyFill="1" applyBorder="1" applyAlignment="1">
      <alignment horizontal="right" vertical="center"/>
    </xf>
    <xf numFmtId="0" fontId="35" fillId="0" borderId="0" xfId="0" applyFont="1"/>
    <xf numFmtId="3" fontId="32" fillId="0" borderId="0" xfId="0" applyNumberFormat="1" applyFont="1"/>
    <xf numFmtId="4" fontId="32" fillId="0" borderId="0" xfId="0" applyNumberFormat="1" applyFont="1"/>
    <xf numFmtId="0" fontId="25" fillId="0" borderId="9" xfId="0" applyFont="1" applyBorder="1"/>
    <xf numFmtId="0" fontId="29" fillId="0" borderId="9" xfId="0" applyFont="1" applyBorder="1" applyAlignment="1">
      <alignment horizontal="center"/>
    </xf>
    <xf numFmtId="49" fontId="25" fillId="0" borderId="9" xfId="0" applyNumberFormat="1" applyFont="1" applyBorder="1" applyAlignment="1">
      <alignment horizontal="center" wrapText="1"/>
    </xf>
    <xf numFmtId="0" fontId="25" fillId="0" borderId="9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4" fontId="27" fillId="0" borderId="9" xfId="0" applyNumberFormat="1" applyFont="1" applyBorder="1" applyAlignment="1">
      <alignment horizontal="center"/>
    </xf>
    <xf numFmtId="0" fontId="26" fillId="5" borderId="9" xfId="0" applyFont="1" applyFill="1" applyBorder="1" applyAlignment="1">
      <alignment horizontal="center" vertical="center"/>
    </xf>
    <xf numFmtId="49" fontId="27" fillId="0" borderId="9" xfId="0" applyNumberFormat="1" applyFont="1" applyBorder="1" applyAlignment="1">
      <alignment horizontal="center" vertical="center"/>
    </xf>
    <xf numFmtId="14" fontId="27" fillId="0" borderId="9" xfId="0" applyNumberFormat="1" applyFont="1" applyBorder="1" applyAlignment="1">
      <alignment horizontal="center" vertical="center"/>
    </xf>
    <xf numFmtId="1" fontId="27" fillId="0" borderId="9" xfId="0" applyNumberFormat="1" applyFont="1" applyBorder="1" applyAlignment="1">
      <alignment horizontal="center" vertical="center"/>
    </xf>
    <xf numFmtId="49" fontId="27" fillId="0" borderId="9" xfId="0" applyNumberFormat="1" applyFont="1" applyBorder="1" applyAlignment="1">
      <alignment horizontal="left" vertical="center" wrapText="1"/>
    </xf>
    <xf numFmtId="170" fontId="27" fillId="0" borderId="9" xfId="20" applyNumberFormat="1" applyFont="1" applyFill="1" applyBorder="1" applyAlignment="1">
      <alignment horizontal="right" vertical="center"/>
    </xf>
    <xf numFmtId="10" fontId="27" fillId="0" borderId="9" xfId="0" applyNumberFormat="1" applyFont="1" applyBorder="1" applyAlignment="1">
      <alignment vertical="center"/>
    </xf>
    <xf numFmtId="49" fontId="27" fillId="0" borderId="9" xfId="0" applyNumberFormat="1" applyFont="1" applyBorder="1" applyAlignment="1">
      <alignment vertical="center" wrapText="1"/>
    </xf>
    <xf numFmtId="49" fontId="27" fillId="0" borderId="7" xfId="0" applyNumberFormat="1" applyFont="1" applyBorder="1" applyAlignment="1">
      <alignment horizontal="right"/>
    </xf>
    <xf numFmtId="14" fontId="27" fillId="0" borderId="7" xfId="0" applyNumberFormat="1" applyFont="1" applyBorder="1"/>
    <xf numFmtId="49" fontId="26" fillId="5" borderId="7" xfId="0" applyNumberFormat="1" applyFont="1" applyFill="1" applyBorder="1" applyAlignment="1">
      <alignment horizontal="center" vertical="center"/>
    </xf>
    <xf numFmtId="4" fontId="26" fillId="5" borderId="7" xfId="0" applyNumberFormat="1" applyFont="1" applyFill="1" applyBorder="1" applyAlignment="1">
      <alignment vertical="center"/>
    </xf>
    <xf numFmtId="4" fontId="27" fillId="0" borderId="7" xfId="0" applyNumberFormat="1" applyFont="1" applyBorder="1" applyAlignment="1">
      <alignment vertical="center"/>
    </xf>
    <xf numFmtId="0" fontId="27" fillId="0" borderId="14" xfId="0" applyFont="1" applyBorder="1" applyAlignment="1">
      <alignment horizontal="center"/>
    </xf>
    <xf numFmtId="4" fontId="27" fillId="0" borderId="14" xfId="0" applyNumberFormat="1" applyFont="1" applyBorder="1" applyAlignment="1">
      <alignment horizontal="center"/>
    </xf>
    <xf numFmtId="3" fontId="34" fillId="0" borderId="7" xfId="0" applyNumberFormat="1" applyFont="1" applyBorder="1" applyAlignment="1">
      <alignment horizontal="center" vertical="center"/>
    </xf>
    <xf numFmtId="0" fontId="25" fillId="0" borderId="14" xfId="0" applyFont="1" applyBorder="1"/>
    <xf numFmtId="0" fontId="33" fillId="0" borderId="21" xfId="0" applyFont="1" applyBorder="1"/>
    <xf numFmtId="0" fontId="27" fillId="0" borderId="21" xfId="0" applyFont="1" applyBorder="1"/>
    <xf numFmtId="4" fontId="27" fillId="0" borderId="21" xfId="0" applyNumberFormat="1" applyFont="1" applyBorder="1"/>
    <xf numFmtId="4" fontId="36" fillId="0" borderId="44" xfId="0" applyNumberFormat="1" applyFont="1" applyBorder="1" applyAlignment="1">
      <alignment horizontal="right" vertical="top"/>
    </xf>
    <xf numFmtId="169" fontId="36" fillId="0" borderId="0" xfId="0" applyNumberFormat="1" applyFont="1" applyAlignment="1">
      <alignment horizontal="center"/>
    </xf>
    <xf numFmtId="169" fontId="36" fillId="0" borderId="45" xfId="0" applyNumberFormat="1" applyFont="1" applyBorder="1" applyAlignment="1">
      <alignment horizontal="center"/>
    </xf>
    <xf numFmtId="4" fontId="36" fillId="0" borderId="36" xfId="0" applyNumberFormat="1" applyFont="1" applyBorder="1" applyAlignment="1">
      <alignment horizontal="right" vertical="top"/>
    </xf>
    <xf numFmtId="4" fontId="37" fillId="0" borderId="9" xfId="0" applyNumberFormat="1" applyFont="1" applyBorder="1" applyAlignment="1">
      <alignment vertical="center"/>
    </xf>
    <xf numFmtId="0" fontId="38" fillId="5" borderId="9" xfId="0" applyFont="1" applyFill="1" applyBorder="1" applyAlignment="1">
      <alignment horizontal="left" vertical="center"/>
    </xf>
    <xf numFmtId="0" fontId="36" fillId="0" borderId="9" xfId="25" applyFont="1" applyBorder="1" applyAlignment="1">
      <alignment horizontal="center" vertical="center"/>
      <protection/>
    </xf>
    <xf numFmtId="49" fontId="37" fillId="0" borderId="9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left" vertical="top" wrapText="1"/>
    </xf>
    <xf numFmtId="4" fontId="17" fillId="0" borderId="0" xfId="0" applyNumberFormat="1" applyFont="1"/>
    <xf numFmtId="0" fontId="41" fillId="0" borderId="0" xfId="0" applyFont="1"/>
    <xf numFmtId="49" fontId="41" fillId="0" borderId="46" xfId="0" applyNumberFormat="1" applyFont="1" applyBorder="1"/>
    <xf numFmtId="4" fontId="42" fillId="0" borderId="0" xfId="0" applyNumberFormat="1" applyFont="1"/>
    <xf numFmtId="49" fontId="41" fillId="0" borderId="0" xfId="0" applyNumberFormat="1" applyFont="1"/>
    <xf numFmtId="49" fontId="41" fillId="0" borderId="30" xfId="0" applyNumberFormat="1" applyFont="1" applyBorder="1"/>
    <xf numFmtId="49" fontId="42" fillId="0" borderId="46" xfId="0" applyNumberFormat="1" applyFont="1" applyBorder="1"/>
    <xf numFmtId="49" fontId="42" fillId="0" borderId="47" xfId="0" applyNumberFormat="1" applyFont="1" applyBorder="1"/>
    <xf numFmtId="49" fontId="42" fillId="0" borderId="0" xfId="0" applyNumberFormat="1" applyFont="1"/>
    <xf numFmtId="49" fontId="42" fillId="0" borderId="17" xfId="0" applyNumberFormat="1" applyFont="1" applyBorder="1"/>
    <xf numFmtId="49" fontId="42" fillId="0" borderId="30" xfId="0" applyNumberFormat="1" applyFont="1" applyBorder="1"/>
    <xf numFmtId="49" fontId="8" fillId="0" borderId="0" xfId="0" applyNumberFormat="1" applyFont="1" applyAlignment="1">
      <alignment horizontal="left" vertical="top"/>
    </xf>
    <xf numFmtId="4" fontId="7" fillId="0" borderId="7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49" fontId="12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37" xfId="0" applyNumberFormat="1" applyFont="1" applyBorder="1" applyAlignment="1">
      <alignment horizontal="left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49" fontId="25" fillId="0" borderId="9" xfId="0" applyNumberFormat="1" applyFont="1" applyBorder="1" applyAlignment="1">
      <alignment horizontal="center" wrapText="1"/>
    </xf>
    <xf numFmtId="0" fontId="29" fillId="0" borderId="14" xfId="0" applyFont="1" applyBorder="1" applyAlignment="1">
      <alignment horizontal="center" vertical="center" wrapText="1"/>
    </xf>
    <xf numFmtId="4" fontId="29" fillId="0" borderId="14" xfId="0" applyNumberFormat="1" applyFont="1" applyBorder="1" applyAlignment="1">
      <alignment horizontal="center" vertical="center" wrapText="1"/>
    </xf>
    <xf numFmtId="4" fontId="29" fillId="0" borderId="9" xfId="0" applyNumberFormat="1" applyFont="1" applyBorder="1" applyAlignment="1">
      <alignment horizontal="center" vertical="center" wrapText="1"/>
    </xf>
    <xf numFmtId="4" fontId="25" fillId="0" borderId="9" xfId="0" applyNumberFormat="1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9" fillId="5" borderId="49" xfId="25" applyFont="1" applyFill="1" applyBorder="1" applyAlignment="1">
      <alignment horizontal="center" vertical="top"/>
      <protection/>
    </xf>
    <xf numFmtId="0" fontId="29" fillId="5" borderId="19" xfId="25" applyFont="1" applyFill="1" applyBorder="1" applyAlignment="1">
      <alignment horizontal="center" vertical="top"/>
      <protection/>
    </xf>
    <xf numFmtId="0" fontId="29" fillId="5" borderId="50" xfId="25" applyFont="1" applyFill="1" applyBorder="1" applyAlignment="1">
      <alignment horizontal="center" vertical="top" wrapText="1"/>
      <protection/>
    </xf>
    <xf numFmtId="0" fontId="29" fillId="5" borderId="51" xfId="25" applyFont="1" applyFill="1" applyBorder="1" applyAlignment="1">
      <alignment horizontal="center" vertical="top" wrapText="1"/>
      <protection/>
    </xf>
    <xf numFmtId="2" fontId="29" fillId="5" borderId="52" xfId="25" applyNumberFormat="1" applyFont="1" applyFill="1" applyBorder="1" applyAlignment="1">
      <alignment horizontal="center" vertical="top" wrapText="1"/>
      <protection/>
    </xf>
    <xf numFmtId="2" fontId="29" fillId="5" borderId="53" xfId="25" applyNumberFormat="1" applyFont="1" applyFill="1" applyBorder="1" applyAlignment="1">
      <alignment horizontal="center" vertical="top" wrapText="1"/>
      <protection/>
    </xf>
    <xf numFmtId="2" fontId="29" fillId="5" borderId="54" xfId="25" applyNumberFormat="1" applyFont="1" applyFill="1" applyBorder="1" applyAlignment="1">
      <alignment horizontal="center" vertical="top" wrapText="1"/>
      <protection/>
    </xf>
    <xf numFmtId="2" fontId="29" fillId="5" borderId="14" xfId="25" applyNumberFormat="1" applyFont="1" applyFill="1" applyBorder="1" applyAlignment="1">
      <alignment horizontal="center" vertical="top" wrapText="1"/>
      <protection/>
    </xf>
    <xf numFmtId="0" fontId="29" fillId="5" borderId="54" xfId="25" applyFont="1" applyFill="1" applyBorder="1" applyAlignment="1">
      <alignment horizontal="center" vertical="top" wrapText="1"/>
      <protection/>
    </xf>
    <xf numFmtId="0" fontId="29" fillId="5" borderId="14" xfId="25" applyFont="1" applyFill="1" applyBorder="1" applyAlignment="1">
      <alignment horizontal="center" vertical="top" wrapText="1"/>
      <protection/>
    </xf>
    <xf numFmtId="14" fontId="7" fillId="4" borderId="55" xfId="0" applyNumberFormat="1" applyFont="1" applyFill="1" applyBorder="1" applyAlignment="1">
      <alignment horizontal="left" vertical="center"/>
    </xf>
    <xf numFmtId="14" fontId="7" fillId="4" borderId="56" xfId="0" applyNumberFormat="1" applyFont="1" applyFill="1" applyBorder="1" applyAlignment="1">
      <alignment horizontal="left" vertical="center"/>
    </xf>
    <xf numFmtId="14" fontId="7" fillId="4" borderId="43" xfId="0" applyNumberFormat="1" applyFont="1" applyFill="1" applyBorder="1" applyAlignment="1">
      <alignment horizontal="left" vertical="center"/>
    </xf>
    <xf numFmtId="0" fontId="7" fillId="4" borderId="55" xfId="0" applyFont="1" applyFill="1" applyBorder="1" applyAlignment="1">
      <alignment horizontal="left" vertical="center"/>
    </xf>
    <xf numFmtId="0" fontId="7" fillId="4" borderId="56" xfId="0" applyFont="1" applyFill="1" applyBorder="1" applyAlignment="1">
      <alignment horizontal="left" vertical="center"/>
    </xf>
    <xf numFmtId="0" fontId="7" fillId="4" borderId="43" xfId="0" applyFont="1" applyFill="1" applyBorder="1" applyAlignment="1">
      <alignment horizontal="left" vertical="center"/>
    </xf>
    <xf numFmtId="0" fontId="7" fillId="2" borderId="43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4" fontId="21" fillId="0" borderId="0" xfId="0" applyNumberFormat="1" applyFont="1" applyBorder="1" applyAlignment="1">
      <alignment horizontal="center" vertical="top"/>
    </xf>
    <xf numFmtId="49" fontId="16" fillId="0" borderId="0" xfId="0" applyNumberFormat="1" applyFont="1" applyFill="1" applyAlignment="1">
      <alignment horizontal="left" vertical="top" wrapText="1"/>
    </xf>
    <xf numFmtId="4" fontId="17" fillId="0" borderId="0" xfId="0" applyNumberFormat="1" applyFont="1" applyFill="1"/>
    <xf numFmtId="49" fontId="0" fillId="0" borderId="0" xfId="0" applyNumberFormat="1" applyFont="1" applyFill="1"/>
    <xf numFmtId="49" fontId="4" fillId="0" borderId="0" xfId="0" applyNumberFormat="1" applyFont="1" applyFill="1"/>
    <xf numFmtId="4" fontId="4" fillId="0" borderId="0" xfId="0" applyNumberFormat="1" applyFont="1" applyFill="1"/>
    <xf numFmtId="49" fontId="15" fillId="0" borderId="0" xfId="0" applyNumberFormat="1" applyFont="1" applyFill="1"/>
    <xf numFmtId="49" fontId="40" fillId="0" borderId="0" xfId="0" applyNumberFormat="1" applyFont="1" applyFill="1"/>
    <xf numFmtId="4" fontId="40" fillId="0" borderId="0" xfId="0" applyNumberFormat="1" applyFont="1" applyFill="1"/>
    <xf numFmtId="0" fontId="4" fillId="0" borderId="43" xfId="0" applyFont="1" applyBorder="1" applyAlignment="1">
      <alignment horizontal="center" vertical="center"/>
    </xf>
    <xf numFmtId="14" fontId="7" fillId="4" borderId="55" xfId="0" applyNumberFormat="1" applyFont="1" applyFill="1" applyBorder="1" applyAlignment="1">
      <alignment horizontal="left" vertical="center"/>
    </xf>
    <xf numFmtId="49" fontId="8" fillId="0" borderId="0" xfId="0" applyNumberFormat="1" applyFont="1" applyAlignment="1">
      <alignment horizontal="left" vertical="top"/>
    </xf>
    <xf numFmtId="0" fontId="7" fillId="2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49" fontId="43" fillId="0" borderId="0" xfId="0" applyNumberFormat="1" applyFont="1" applyAlignment="1">
      <alignment horizontal="left"/>
    </xf>
    <xf numFmtId="49" fontId="43" fillId="0" borderId="0" xfId="0" applyNumberFormat="1" applyFont="1" applyAlignment="1">
      <alignment horizontal="right"/>
    </xf>
    <xf numFmtId="0" fontId="43" fillId="0" borderId="0" xfId="0" applyFont="1"/>
    <xf numFmtId="4" fontId="43" fillId="0" borderId="0" xfId="0" applyNumberFormat="1" applyFont="1"/>
    <xf numFmtId="166" fontId="10" fillId="0" borderId="3" xfId="0" applyNumberFormat="1" applyFont="1" applyBorder="1" applyAlignment="1">
      <alignment horizontal="center" vertical="center"/>
    </xf>
    <xf numFmtId="0" fontId="27" fillId="7" borderId="9" xfId="0" applyFont="1" applyFill="1" applyBorder="1" applyAlignment="1">
      <alignment vertical="center" wrapText="1"/>
    </xf>
    <xf numFmtId="167" fontId="27" fillId="7" borderId="9" xfId="0" applyNumberFormat="1" applyFont="1" applyFill="1" applyBorder="1" applyAlignment="1">
      <alignment horizontal="center" vertical="center"/>
    </xf>
    <xf numFmtId="49" fontId="44" fillId="0" borderId="0" xfId="0" applyNumberFormat="1" applyFont="1" applyFill="1" applyAlignment="1">
      <alignment horizontal="left" vertical="top" wrapText="1"/>
    </xf>
    <xf numFmtId="0" fontId="36" fillId="0" borderId="9" xfId="25" applyFont="1" applyBorder="1" applyAlignment="1">
      <alignment vertical="top" wrapText="1"/>
      <protection/>
    </xf>
    <xf numFmtId="4" fontId="36" fillId="0" borderId="9" xfId="25" applyNumberFormat="1" applyFont="1" applyBorder="1" applyAlignment="1">
      <alignment horizontal="center" vertical="center"/>
      <protection/>
    </xf>
    <xf numFmtId="4" fontId="28" fillId="0" borderId="9" xfId="25" applyNumberFormat="1" applyFont="1" applyBorder="1" applyAlignment="1">
      <alignment horizontal="center" vertical="center"/>
      <protection/>
    </xf>
    <xf numFmtId="4" fontId="36" fillId="0" borderId="41" xfId="25" applyNumberFormat="1" applyFont="1" applyBorder="1" applyAlignment="1">
      <alignment horizontal="center" vertical="center"/>
      <protection/>
    </xf>
    <xf numFmtId="0" fontId="4" fillId="0" borderId="9" xfId="0" applyFont="1" applyBorder="1" applyAlignment="1">
      <alignment vertical="center"/>
    </xf>
    <xf numFmtId="14" fontId="4" fillId="0" borderId="9" xfId="0" applyNumberFormat="1" applyFont="1" applyBorder="1" applyAlignment="1">
      <alignment horizontal="center" vertical="center"/>
    </xf>
    <xf numFmtId="0" fontId="45" fillId="0" borderId="9" xfId="0" applyFont="1" applyBorder="1" applyAlignment="1">
      <alignment horizontal="left" vertical="center"/>
    </xf>
    <xf numFmtId="14" fontId="4" fillId="0" borderId="9" xfId="0" applyNumberFormat="1" applyFont="1" applyBorder="1" applyAlignment="1">
      <alignment vertical="center"/>
    </xf>
    <xf numFmtId="0" fontId="28" fillId="0" borderId="9" xfId="25" applyFont="1" applyBorder="1" applyAlignment="1">
      <alignment horizontal="left" vertical="top" wrapText="1"/>
      <protection/>
    </xf>
    <xf numFmtId="0" fontId="36" fillId="0" borderId="9" xfId="25" applyFont="1" applyBorder="1" applyAlignment="1">
      <alignment vertical="center" wrapText="1"/>
      <protection/>
    </xf>
    <xf numFmtId="0" fontId="7" fillId="3" borderId="9" xfId="0" applyFont="1" applyFill="1" applyBorder="1" applyAlignment="1">
      <alignment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Walutowy" xfId="20"/>
    <cellStyle name="Standard 2" xfId="21"/>
    <cellStyle name="Procentowy" xfId="22"/>
    <cellStyle name="Standard 3" xfId="23"/>
    <cellStyle name="Standard 2 2" xfId="24"/>
    <cellStyle name="Standard 4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microsoft.com/office/2017/10/relationships/person" Target="persons/person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078" name="Line 1"/>
        <xdr:cNvSpPr>
          <a:spLocks noChangeShapeType="1"/>
        </xdr:cNvSpPr>
      </xdr:nvSpPr>
      <xdr:spPr bwMode="auto">
        <a:xfrm>
          <a:off x="3219450" y="843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 macro="" textlink="">
      <xdr:nvSpPr>
        <xdr:cNvPr id="3081" name="Line 4"/>
        <xdr:cNvSpPr>
          <a:spLocks noChangeShapeType="1"/>
        </xdr:cNvSpPr>
      </xdr:nvSpPr>
      <xdr:spPr bwMode="auto">
        <a:xfrm>
          <a:off x="2295525" y="843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114300</xdr:colOff>
      <xdr:row>41</xdr:row>
      <xdr:rowOff>0</xdr:rowOff>
    </xdr:from>
    <xdr:to>
      <xdr:col>3</xdr:col>
      <xdr:colOff>561975</xdr:colOff>
      <xdr:row>41</xdr:row>
      <xdr:rowOff>0</xdr:rowOff>
    </xdr:to>
    <xdr:sp macro="" textlink="">
      <xdr:nvSpPr>
        <xdr:cNvPr id="3082" name="Line 5"/>
        <xdr:cNvSpPr>
          <a:spLocks noChangeShapeType="1"/>
        </xdr:cNvSpPr>
      </xdr:nvSpPr>
      <xdr:spPr bwMode="auto">
        <a:xfrm>
          <a:off x="2409825" y="843915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0</xdr:row>
      <xdr:rowOff>0</xdr:rowOff>
    </xdr:from>
    <xdr:to>
      <xdr:col>6</xdr:col>
      <xdr:colOff>561975</xdr:colOff>
      <xdr:row>0</xdr:row>
      <xdr:rowOff>0</xdr:rowOff>
    </xdr:to>
    <xdr:sp macro="" textlink="">
      <xdr:nvSpPr>
        <xdr:cNvPr id="1041" name="Line 3"/>
        <xdr:cNvSpPr>
          <a:spLocks noChangeShapeType="1"/>
        </xdr:cNvSpPr>
      </xdr:nvSpPr>
      <xdr:spPr bwMode="auto">
        <a:xfrm>
          <a:off x="498157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114300</xdr:colOff>
      <xdr:row>0</xdr:row>
      <xdr:rowOff>0</xdr:rowOff>
    </xdr:from>
    <xdr:to>
      <xdr:col>7</xdr:col>
      <xdr:colOff>561975</xdr:colOff>
      <xdr:row>0</xdr:row>
      <xdr:rowOff>0</xdr:rowOff>
    </xdr:to>
    <xdr:sp macro="" textlink="">
      <xdr:nvSpPr>
        <xdr:cNvPr id="1042" name="Line 9"/>
        <xdr:cNvSpPr>
          <a:spLocks noChangeShapeType="1"/>
        </xdr:cNvSpPr>
      </xdr:nvSpPr>
      <xdr:spPr bwMode="auto">
        <a:xfrm>
          <a:off x="620077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561975</xdr:colOff>
      <xdr:row>0</xdr:row>
      <xdr:rowOff>0</xdr:rowOff>
    </xdr:to>
    <xdr:sp macro="" textlink="">
      <xdr:nvSpPr>
        <xdr:cNvPr id="1043" name="Line 14"/>
        <xdr:cNvSpPr>
          <a:spLocks noChangeShapeType="1"/>
        </xdr:cNvSpPr>
      </xdr:nvSpPr>
      <xdr:spPr bwMode="auto">
        <a:xfrm>
          <a:off x="498157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114300</xdr:colOff>
      <xdr:row>0</xdr:row>
      <xdr:rowOff>0</xdr:rowOff>
    </xdr:from>
    <xdr:to>
      <xdr:col>7</xdr:col>
      <xdr:colOff>561975</xdr:colOff>
      <xdr:row>0</xdr:row>
      <xdr:rowOff>0</xdr:rowOff>
    </xdr:to>
    <xdr:sp macro="" textlink="">
      <xdr:nvSpPr>
        <xdr:cNvPr id="1044" name="Line 16"/>
        <xdr:cNvSpPr>
          <a:spLocks noChangeShapeType="1"/>
        </xdr:cNvSpPr>
      </xdr:nvSpPr>
      <xdr:spPr bwMode="auto">
        <a:xfrm>
          <a:off x="620077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Bettina Klammt" id="{855D3883-0C7C-4477-BE9C-B596EA727BDB}" userId="S::bettina.klammt@bwistg.onmicrosoft.com::44b5b0b5-1009-4456-8de5-5c385b94ec24" providerId="AD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48" dT="2021-12-22T12:03:29.94" personId="{855D3883-0C7C-4477-BE9C-B596EA727BDB}" id="{FE58F803-2C75-41B2-8FA4-E48DFDFB5D45}">
    <text>gewichteter WK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9" dT="2022-01-04T13:49:13.10" personId="{855D3883-0C7C-4477-BE9C-B596EA727BDB}" id="{5D0D471F-9F27-49F5-90EA-2439B68BC1B7}">
    <text>Nr. des Projekts gemäß EPL und FP</text>
  </threadedComment>
</ThreadedComments>
</file>

<file path=xl/worksheets/_rels/sheet1.xml.rels><?xml version="1.0" encoding="utf-8" standalone="yes"?><Relationships xmlns="http://schemas.openxmlformats.org/package/2006/relationships"><Relationship Id="rId5" Type="http://schemas.microsoft.com/office/2017/10/relationships/threadedComment" Target="../threadedComments/threadedComment1.xml" /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2.xml" /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5"/>
  <sheetViews>
    <sheetView tabSelected="1" zoomScaleSheetLayoutView="90" workbookViewId="0" topLeftCell="A25">
      <selection activeCell="K34" sqref="K34"/>
    </sheetView>
  </sheetViews>
  <sheetFormatPr defaultColWidth="10.77734375" defaultRowHeight="15.75"/>
  <cols>
    <col min="1" max="1" width="3.5546875" style="2" customWidth="1"/>
    <col min="2" max="2" width="9.5546875" style="2" bestFit="1" customWidth="1"/>
    <col min="3" max="3" width="13.6640625" style="2" bestFit="1" customWidth="1"/>
    <col min="4" max="4" width="10.77734375" style="2" customWidth="1"/>
    <col min="5" max="5" width="14.3359375" style="37" bestFit="1" customWidth="1"/>
    <col min="6" max="6" width="14.21484375" style="37" customWidth="1"/>
    <col min="7" max="9" width="14.3359375" style="37" customWidth="1"/>
    <col min="10" max="10" width="13.4453125" style="2" customWidth="1"/>
    <col min="11" max="11" width="13.21484375" style="35" customWidth="1"/>
    <col min="12" max="12" width="10.77734375" style="2" customWidth="1"/>
    <col min="13" max="13" width="12.88671875" style="2" customWidth="1"/>
    <col min="14" max="14" width="14.77734375" style="2" customWidth="1"/>
    <col min="15" max="16384" width="10.77734375" style="2" customWidth="1"/>
  </cols>
  <sheetData>
    <row r="1" spans="1:11" ht="15.75">
      <c r="A1" s="29" t="s">
        <v>11</v>
      </c>
      <c r="K1" s="34"/>
    </row>
    <row r="4" spans="1:5" ht="15.75">
      <c r="A4" s="60" t="s">
        <v>22</v>
      </c>
      <c r="B4" s="60"/>
      <c r="C4" s="60"/>
      <c r="D4" s="60"/>
      <c r="E4" s="61"/>
    </row>
    <row r="5" spans="1:11" s="40" customFormat="1" ht="15.75">
      <c r="A5" s="333" t="s">
        <v>109</v>
      </c>
      <c r="B5" s="333"/>
      <c r="C5" s="333"/>
      <c r="D5" s="333"/>
      <c r="E5" s="333"/>
      <c r="F5" s="313"/>
      <c r="G5" s="260"/>
      <c r="H5" s="260"/>
      <c r="I5" s="260"/>
      <c r="K5" s="41"/>
    </row>
    <row r="6" spans="1:11" s="40" customFormat="1" ht="15.75">
      <c r="A6" s="318" t="s">
        <v>110</v>
      </c>
      <c r="B6" s="319"/>
      <c r="C6" s="319"/>
      <c r="D6" s="319"/>
      <c r="E6" s="320"/>
      <c r="F6" s="314"/>
      <c r="G6" s="261"/>
      <c r="H6" s="261"/>
      <c r="I6" s="261"/>
      <c r="K6" s="41"/>
    </row>
    <row r="7" spans="1:6" ht="15.75">
      <c r="A7" s="315"/>
      <c r="B7" s="316"/>
      <c r="C7" s="316"/>
      <c r="D7" s="316"/>
      <c r="E7" s="317"/>
      <c r="F7" s="317"/>
    </row>
    <row r="8" ht="15.75">
      <c r="A8" s="10"/>
    </row>
    <row r="9" ht="15.75">
      <c r="A9" s="10"/>
    </row>
    <row r="11" ht="15.75">
      <c r="A11" s="2" t="s">
        <v>9</v>
      </c>
    </row>
    <row r="12" spans="1:5" ht="15">
      <c r="A12" s="262" t="s">
        <v>102</v>
      </c>
      <c r="B12" s="263"/>
      <c r="C12" s="267"/>
      <c r="D12" s="268"/>
      <c r="E12" s="264"/>
    </row>
    <row r="13" spans="1:5" ht="15">
      <c r="A13" s="262" t="s">
        <v>104</v>
      </c>
      <c r="B13" s="265"/>
      <c r="C13" s="269"/>
      <c r="D13" s="270"/>
      <c r="E13" s="264"/>
    </row>
    <row r="14" spans="1:5" ht="15">
      <c r="A14" s="266" t="s">
        <v>103</v>
      </c>
      <c r="B14" s="265"/>
      <c r="C14" s="269"/>
      <c r="D14" s="270"/>
      <c r="E14" s="264"/>
    </row>
    <row r="15" spans="1:5" ht="15">
      <c r="A15" s="271"/>
      <c r="B15" s="269"/>
      <c r="C15" s="269"/>
      <c r="D15" s="270"/>
      <c r="E15" s="264"/>
    </row>
    <row r="16" spans="1:4" ht="6.75" customHeight="1">
      <c r="A16" s="62"/>
      <c r="B16" s="63"/>
      <c r="C16" s="63"/>
      <c r="D16" s="64"/>
    </row>
    <row r="19" spans="1:11" ht="20.25" customHeight="1">
      <c r="A19" s="278" t="s">
        <v>0</v>
      </c>
      <c r="B19" s="278"/>
      <c r="C19" s="278"/>
      <c r="D19" s="278"/>
      <c r="E19" s="278"/>
      <c r="F19" s="278"/>
      <c r="G19" s="278"/>
      <c r="H19" s="278"/>
      <c r="I19" s="278"/>
      <c r="J19" s="278"/>
      <c r="K19" s="278"/>
    </row>
    <row r="20" spans="1:11" ht="15" customHeight="1">
      <c r="A20" s="279" t="s">
        <v>31</v>
      </c>
      <c r="B20" s="279"/>
      <c r="C20" s="279"/>
      <c r="D20" s="279"/>
      <c r="E20" s="279"/>
      <c r="F20" s="279"/>
      <c r="G20" s="279"/>
      <c r="H20" s="279"/>
      <c r="I20" s="279"/>
      <c r="J20" s="279"/>
      <c r="K20" s="279"/>
    </row>
    <row r="21" spans="1:11" ht="15.75">
      <c r="A21" s="9"/>
      <c r="B21" s="4"/>
      <c r="D21" s="4"/>
      <c r="E21" s="38"/>
      <c r="F21" s="38"/>
      <c r="G21" s="38"/>
      <c r="H21" s="38"/>
      <c r="I21" s="38"/>
      <c r="J21" s="4"/>
      <c r="K21" s="36"/>
    </row>
    <row r="22" spans="1:11" ht="15.75">
      <c r="A22" s="4"/>
      <c r="B22" s="4"/>
      <c r="D22" s="4"/>
      <c r="E22" s="38"/>
      <c r="F22" s="38"/>
      <c r="G22" s="38"/>
      <c r="H22" s="38"/>
      <c r="I22" s="38"/>
      <c r="J22" s="4"/>
      <c r="K22" s="36"/>
    </row>
    <row r="23" spans="1:11" ht="15.75">
      <c r="A23" s="323" t="s">
        <v>111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</row>
    <row r="24" ht="12.75" thickBot="1"/>
    <row r="25" spans="1:11" ht="48.75" customHeight="1">
      <c r="A25" s="280" t="s">
        <v>100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2"/>
    </row>
    <row r="26" spans="1:11" ht="15.75">
      <c r="A26" s="50"/>
      <c r="C26" s="10"/>
      <c r="K26" s="51"/>
    </row>
    <row r="27" spans="1:11" ht="15.75">
      <c r="A27" s="52"/>
      <c r="B27" s="10"/>
      <c r="C27" s="10"/>
      <c r="D27" s="10"/>
      <c r="E27" s="13"/>
      <c r="F27" s="13"/>
      <c r="G27" s="13"/>
      <c r="H27" s="13"/>
      <c r="I27" s="13"/>
      <c r="J27" s="10"/>
      <c r="K27" s="53"/>
    </row>
    <row r="28" spans="1:11" ht="16.5" thickBot="1">
      <c r="A28" s="54" t="s">
        <v>20</v>
      </c>
      <c r="B28" s="19"/>
      <c r="D28" s="19"/>
      <c r="E28" s="38"/>
      <c r="F28" s="38"/>
      <c r="G28" s="38"/>
      <c r="H28" s="38"/>
      <c r="I28" s="38"/>
      <c r="J28" s="19"/>
      <c r="K28" s="55"/>
    </row>
    <row r="29" spans="1:11" ht="15" customHeight="1">
      <c r="A29" s="93"/>
      <c r="B29" s="93"/>
      <c r="C29" s="113"/>
      <c r="D29" s="93"/>
      <c r="E29" s="94"/>
      <c r="F29" s="124"/>
      <c r="G29" s="95"/>
      <c r="H29" s="95"/>
      <c r="I29" s="95"/>
      <c r="J29" s="274" t="s">
        <v>2</v>
      </c>
      <c r="K29" s="275"/>
    </row>
    <row r="30" spans="1:11" ht="36.75" thickBot="1">
      <c r="A30" s="130" t="s">
        <v>40</v>
      </c>
      <c r="B30" s="130" t="s">
        <v>33</v>
      </c>
      <c r="C30" s="131" t="s">
        <v>7</v>
      </c>
      <c r="D30" s="130" t="s">
        <v>75</v>
      </c>
      <c r="E30" s="132" t="s">
        <v>76</v>
      </c>
      <c r="F30" s="133" t="s">
        <v>77</v>
      </c>
      <c r="G30" s="134" t="s">
        <v>78</v>
      </c>
      <c r="H30" s="273" t="s">
        <v>67</v>
      </c>
      <c r="I30" s="273"/>
      <c r="J30" s="276"/>
      <c r="K30" s="277"/>
    </row>
    <row r="31" spans="1:11" ht="12" customHeight="1">
      <c r="A31" s="93"/>
      <c r="B31" s="93"/>
      <c r="C31" s="113"/>
      <c r="D31" s="138" t="s">
        <v>21</v>
      </c>
      <c r="E31" s="139" t="s">
        <v>59</v>
      </c>
      <c r="F31" s="140" t="s">
        <v>21</v>
      </c>
      <c r="G31" s="140" t="s">
        <v>59</v>
      </c>
      <c r="H31" s="141" t="s">
        <v>21</v>
      </c>
      <c r="I31" s="142" t="s">
        <v>59</v>
      </c>
      <c r="J31" s="143"/>
      <c r="K31" s="144"/>
    </row>
    <row r="32" spans="1:11" ht="11.25" customHeight="1" thickBot="1">
      <c r="A32" s="145">
        <v>1</v>
      </c>
      <c r="B32" s="145">
        <f>A32+1</f>
        <v>2</v>
      </c>
      <c r="C32" s="146">
        <f>B32+1</f>
        <v>3</v>
      </c>
      <c r="D32" s="161">
        <f>C32+1</f>
        <v>4</v>
      </c>
      <c r="E32" s="147">
        <f>D32+1</f>
        <v>5</v>
      </c>
      <c r="F32" s="148">
        <v>6</v>
      </c>
      <c r="G32" s="149">
        <v>7</v>
      </c>
      <c r="H32" s="150">
        <v>8</v>
      </c>
      <c r="I32" s="150">
        <v>9</v>
      </c>
      <c r="J32" s="66">
        <v>10</v>
      </c>
      <c r="K32" s="151">
        <v>11</v>
      </c>
    </row>
    <row r="33" spans="1:11" ht="15.75">
      <c r="A33" s="96"/>
      <c r="B33" s="97"/>
      <c r="C33" s="114"/>
      <c r="D33" s="163"/>
      <c r="E33" s="118"/>
      <c r="F33" s="135"/>
      <c r="G33" s="136"/>
      <c r="H33" s="136"/>
      <c r="I33" s="136"/>
      <c r="J33" s="137"/>
      <c r="K33" s="129"/>
    </row>
    <row r="34" spans="1:11" s="175" customFormat="1" ht="12.75">
      <c r="A34" s="98">
        <v>1</v>
      </c>
      <c r="B34" s="253">
        <v>45378</v>
      </c>
      <c r="C34" s="221" t="s">
        <v>101</v>
      </c>
      <c r="D34" s="252">
        <v>3000</v>
      </c>
      <c r="E34" s="160">
        <f>D34*$D$45</f>
        <v>13020</v>
      </c>
      <c r="F34" s="174">
        <f>D34</f>
        <v>3000</v>
      </c>
      <c r="G34" s="255">
        <v>12510</v>
      </c>
      <c r="H34" s="100">
        <f>D34-F34</f>
        <v>0</v>
      </c>
      <c r="I34" s="100">
        <f>G34-E34</f>
        <v>-510</v>
      </c>
      <c r="J34" s="101" t="s">
        <v>34</v>
      </c>
      <c r="K34" s="330">
        <f>G34/F34</f>
        <v>4.17</v>
      </c>
    </row>
    <row r="35" spans="1:11" s="175" customFormat="1" ht="14.25" customHeight="1">
      <c r="A35" s="98">
        <v>2</v>
      </c>
      <c r="B35" s="254">
        <v>45418</v>
      </c>
      <c r="C35" s="221" t="s">
        <v>101</v>
      </c>
      <c r="D35" s="252">
        <v>215.47</v>
      </c>
      <c r="E35" s="160">
        <f>D35*$D$45</f>
        <v>935.1397999999999</v>
      </c>
      <c r="F35" s="174">
        <f>D35</f>
        <v>215.47</v>
      </c>
      <c r="G35" s="255">
        <v>904.97</v>
      </c>
      <c r="H35" s="100">
        <f aca="true" t="shared" si="0" ref="H35:H39">D35-F35</f>
        <v>0</v>
      </c>
      <c r="I35" s="100">
        <f aca="true" t="shared" si="1" ref="I35">G35-E35</f>
        <v>-30.169799999999896</v>
      </c>
      <c r="J35" s="101" t="s">
        <v>34</v>
      </c>
      <c r="K35" s="330">
        <f>G35/F35</f>
        <v>4.199981435930757</v>
      </c>
    </row>
    <row r="36" spans="1:11" s="175" customFormat="1" ht="13.5" thickBot="1">
      <c r="A36" s="98">
        <v>3</v>
      </c>
      <c r="B36" s="99"/>
      <c r="C36" s="115"/>
      <c r="D36" s="164"/>
      <c r="E36" s="160">
        <f aca="true" t="shared" si="2" ref="E36">D36*K36</f>
        <v>0</v>
      </c>
      <c r="F36" s="119"/>
      <c r="G36" s="103"/>
      <c r="H36" s="100">
        <f t="shared" si="0"/>
        <v>0</v>
      </c>
      <c r="I36" s="100">
        <f aca="true" t="shared" si="3" ref="I36:I39">E36-G36</f>
        <v>0</v>
      </c>
      <c r="J36" s="101" t="s">
        <v>34</v>
      </c>
      <c r="K36" s="104"/>
    </row>
    <row r="37" spans="1:11" s="175" customFormat="1" ht="13.5" thickBot="1">
      <c r="A37" s="98">
        <v>4</v>
      </c>
      <c r="B37" s="102"/>
      <c r="C37" s="154" t="s">
        <v>60</v>
      </c>
      <c r="D37" s="162">
        <f>SUM(D34:D36)</f>
        <v>3215.47</v>
      </c>
      <c r="E37" s="155">
        <f>SUM(E34:E36)</f>
        <v>13955.1398</v>
      </c>
      <c r="F37" s="156">
        <f>SUM(F34:F36)</f>
        <v>3215.47</v>
      </c>
      <c r="G37" s="157">
        <f>SUM(G34:G36)</f>
        <v>13414.97</v>
      </c>
      <c r="H37" s="158">
        <f t="shared" si="0"/>
        <v>0</v>
      </c>
      <c r="I37" s="159">
        <f t="shared" si="3"/>
        <v>540.1698000000015</v>
      </c>
      <c r="J37" s="153"/>
      <c r="K37" s="104"/>
    </row>
    <row r="38" spans="1:11" s="175" customFormat="1" ht="15.75" customHeight="1">
      <c r="A38" s="98">
        <v>5</v>
      </c>
      <c r="B38" s="99"/>
      <c r="C38" s="152" t="s">
        <v>39</v>
      </c>
      <c r="D38" s="123">
        <f>Eigenmittel!D14</f>
        <v>0</v>
      </c>
      <c r="E38" s="125">
        <f>Eigenmittel!E14</f>
        <v>0</v>
      </c>
      <c r="F38" s="119">
        <f>Eigenmittel!F14</f>
        <v>53.79032258064516</v>
      </c>
      <c r="G38" s="103">
        <f>Eigenmittel!G14</f>
        <v>233.45</v>
      </c>
      <c r="H38" s="100">
        <f t="shared" si="0"/>
        <v>-53.79032258064516</v>
      </c>
      <c r="I38" s="165">
        <f t="shared" si="3"/>
        <v>-233.45</v>
      </c>
      <c r="J38" s="166" t="s">
        <v>70</v>
      </c>
      <c r="K38" s="105">
        <v>4.34</v>
      </c>
    </row>
    <row r="39" spans="1:11" s="175" customFormat="1" ht="12.75">
      <c r="A39" s="98">
        <v>6</v>
      </c>
      <c r="B39" s="99"/>
      <c r="C39" s="152" t="s">
        <v>38</v>
      </c>
      <c r="D39" s="123">
        <f>Drittmittel!D14</f>
        <v>6375.12</v>
      </c>
      <c r="E39" s="123">
        <f>Drittmittel!E14</f>
        <v>27668.0208</v>
      </c>
      <c r="F39" s="123">
        <f>Drittmittel!F14</f>
        <v>6375.119815668203</v>
      </c>
      <c r="G39" s="123">
        <f>Drittmittel!G14</f>
        <v>27668.02</v>
      </c>
      <c r="H39" s="100">
        <f t="shared" si="0"/>
        <v>0.00018433179684507195</v>
      </c>
      <c r="I39" s="165">
        <f t="shared" si="3"/>
        <v>0.0007999999979801942</v>
      </c>
      <c r="J39" s="166" t="s">
        <v>70</v>
      </c>
      <c r="K39" s="105">
        <v>4.34</v>
      </c>
    </row>
    <row r="40" spans="1:11" s="39" customFormat="1" ht="12.75">
      <c r="A40" s="98"/>
      <c r="B40" s="99"/>
      <c r="C40" s="115"/>
      <c r="D40" s="122"/>
      <c r="E40" s="126"/>
      <c r="F40" s="120"/>
      <c r="G40" s="106"/>
      <c r="H40" s="106"/>
      <c r="I40" s="106"/>
      <c r="J40" s="107"/>
      <c r="K40" s="108"/>
    </row>
    <row r="41" spans="1:11" ht="15" customHeight="1" thickBot="1">
      <c r="A41" s="109"/>
      <c r="B41" s="99"/>
      <c r="C41" s="116"/>
      <c r="D41" s="123"/>
      <c r="E41" s="127"/>
      <c r="F41" s="121"/>
      <c r="G41" s="110"/>
      <c r="H41" s="110"/>
      <c r="I41" s="110"/>
      <c r="J41" s="110"/>
      <c r="K41" s="128"/>
    </row>
    <row r="42" spans="1:11" ht="13.5" thickBot="1">
      <c r="A42" s="111"/>
      <c r="B42" s="112"/>
      <c r="C42" s="117" t="s">
        <v>6</v>
      </c>
      <c r="D42" s="167">
        <f>SUM(D37:D39)</f>
        <v>9590.59</v>
      </c>
      <c r="E42" s="168">
        <f>SUM(E37:E39)</f>
        <v>41623.1606</v>
      </c>
      <c r="F42" s="169">
        <f>SUM(F37:F39)</f>
        <v>9644.38013824885</v>
      </c>
      <c r="G42" s="169">
        <f>SUM(G37:G39)</f>
        <v>41316.44</v>
      </c>
      <c r="H42" s="171">
        <f>(D42-F42)/D42*100%</f>
        <v>-0.0056086370336808225</v>
      </c>
      <c r="I42" s="171">
        <f>(G42-E42)/E42*100%</f>
        <v>-0.0073689886971245655</v>
      </c>
      <c r="J42" s="170" t="s">
        <v>69</v>
      </c>
      <c r="K42" s="172">
        <f>G42/F42</f>
        <v>4.283991237149837</v>
      </c>
    </row>
    <row r="44" ht="12.75" thickBot="1"/>
    <row r="45" spans="2:4" ht="12.75" thickBot="1">
      <c r="B45" s="60" t="s">
        <v>55</v>
      </c>
      <c r="D45" s="173">
        <v>4.34</v>
      </c>
    </row>
  </sheetData>
  <mergeCells count="7">
    <mergeCell ref="A5:E5"/>
    <mergeCell ref="A23:K23"/>
    <mergeCell ref="H30:I30"/>
    <mergeCell ref="J29:K30"/>
    <mergeCell ref="A19:K19"/>
    <mergeCell ref="A20:K20"/>
    <mergeCell ref="A25:K25"/>
  </mergeCells>
  <printOptions/>
  <pageMargins left="0.7480314960629921" right="0.7480314960629921" top="0.5905511811023623" bottom="0.5905511811023623" header="0.31496062992125984" footer="0.31496062992125984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7"/>
  <sheetViews>
    <sheetView zoomScale="80" zoomScaleNormal="80" zoomScaleSheetLayoutView="71" workbookViewId="0" topLeftCell="A1">
      <selection activeCell="E38" sqref="E38"/>
    </sheetView>
  </sheetViews>
  <sheetFormatPr defaultColWidth="10.77734375" defaultRowHeight="15" customHeight="1" outlineLevelCol="1"/>
  <cols>
    <col min="1" max="1" width="6.21484375" style="177" customWidth="1"/>
    <col min="2" max="2" width="5.10546875" style="177" customWidth="1"/>
    <col min="3" max="3" width="7.4453125" style="177" customWidth="1"/>
    <col min="4" max="4" width="9.6640625" style="177" customWidth="1"/>
    <col min="5" max="5" width="29.3359375" style="177" customWidth="1"/>
    <col min="6" max="6" width="11.21484375" style="177" customWidth="1"/>
    <col min="7" max="7" width="16.77734375" style="178" customWidth="1" outlineLevel="1"/>
    <col min="8" max="8" width="13.10546875" style="177" customWidth="1"/>
    <col min="9" max="9" width="11.3359375" style="177" customWidth="1"/>
    <col min="10" max="10" width="11.4453125" style="177" customWidth="1"/>
    <col min="11" max="11" width="11.5546875" style="177" customWidth="1"/>
    <col min="12" max="12" width="59.88671875" style="179" customWidth="1"/>
    <col min="13" max="16384" width="10.77734375" style="177" customWidth="1"/>
  </cols>
  <sheetData>
    <row r="1" ht="15" customHeight="1">
      <c r="A1" s="176" t="s">
        <v>10</v>
      </c>
    </row>
    <row r="2" ht="9.75" customHeight="1"/>
    <row r="3" ht="15" customHeight="1">
      <c r="A3" s="180" t="s">
        <v>1</v>
      </c>
    </row>
    <row r="4" spans="1:11" ht="28.5" customHeight="1" thickBot="1">
      <c r="A4" s="249"/>
      <c r="B4" s="250"/>
      <c r="C4" s="250"/>
      <c r="D4" s="250"/>
      <c r="E4" s="250"/>
      <c r="F4" s="250"/>
      <c r="G4" s="251"/>
      <c r="H4" s="250"/>
      <c r="I4" s="250"/>
      <c r="J4" s="250"/>
      <c r="K4" s="250"/>
    </row>
    <row r="5" spans="1:12" ht="15" customHeight="1">
      <c r="A5" s="248"/>
      <c r="B5" s="248"/>
      <c r="C5" s="248"/>
      <c r="D5" s="287" t="s">
        <v>79</v>
      </c>
      <c r="E5" s="287"/>
      <c r="F5" s="287" t="s">
        <v>54</v>
      </c>
      <c r="G5" s="288" t="s">
        <v>58</v>
      </c>
      <c r="H5" s="288" t="s">
        <v>48</v>
      </c>
      <c r="I5" s="287" t="s">
        <v>74</v>
      </c>
      <c r="J5" s="287"/>
      <c r="K5" s="287"/>
      <c r="L5" s="181" t="s">
        <v>81</v>
      </c>
    </row>
    <row r="6" spans="1:12" ht="26.25" customHeight="1">
      <c r="A6" s="226"/>
      <c r="B6" s="226"/>
      <c r="C6" s="226"/>
      <c r="D6" s="291"/>
      <c r="E6" s="291"/>
      <c r="F6" s="291"/>
      <c r="G6" s="289"/>
      <c r="H6" s="289"/>
      <c r="I6" s="291" t="s">
        <v>80</v>
      </c>
      <c r="J6" s="291"/>
      <c r="K6" s="291"/>
      <c r="L6" s="283" t="s">
        <v>62</v>
      </c>
    </row>
    <row r="7" spans="1:12" ht="12.6" customHeight="1">
      <c r="A7" s="227"/>
      <c r="B7" s="227"/>
      <c r="C7" s="227"/>
      <c r="D7" s="291"/>
      <c r="E7" s="291"/>
      <c r="F7" s="291"/>
      <c r="G7" s="289"/>
      <c r="H7" s="289"/>
      <c r="I7" s="291"/>
      <c r="J7" s="291"/>
      <c r="K7" s="291"/>
      <c r="L7" s="283"/>
    </row>
    <row r="8" spans="1:12" ht="23.1" customHeight="1">
      <c r="A8" s="291" t="s">
        <v>82</v>
      </c>
      <c r="B8" s="291"/>
      <c r="C8" s="291"/>
      <c r="D8" s="292"/>
      <c r="E8" s="292" t="s">
        <v>26</v>
      </c>
      <c r="F8" s="285" t="s">
        <v>3</v>
      </c>
      <c r="G8" s="290" t="s">
        <v>3</v>
      </c>
      <c r="H8" s="285" t="s">
        <v>3</v>
      </c>
      <c r="I8" s="228" t="s">
        <v>4</v>
      </c>
      <c r="J8" s="228" t="s">
        <v>5</v>
      </c>
      <c r="K8" s="286" t="s">
        <v>68</v>
      </c>
      <c r="L8" s="283"/>
    </row>
    <row r="9" spans="1:12" ht="31.5" customHeight="1">
      <c r="A9" s="291"/>
      <c r="B9" s="291"/>
      <c r="C9" s="291"/>
      <c r="D9" s="292"/>
      <c r="E9" s="292"/>
      <c r="F9" s="285"/>
      <c r="G9" s="290"/>
      <c r="H9" s="285"/>
      <c r="I9" s="229" t="s">
        <v>21</v>
      </c>
      <c r="J9" s="229" t="s">
        <v>21</v>
      </c>
      <c r="K9" s="286"/>
      <c r="L9" s="284"/>
    </row>
    <row r="10" spans="1:12" ht="14.25" customHeight="1" thickBot="1">
      <c r="A10" s="182">
        <v>1</v>
      </c>
      <c r="B10" s="182">
        <f>A10+1</f>
        <v>2</v>
      </c>
      <c r="C10" s="182">
        <f aca="true" t="shared" si="0" ref="C10:J10">B10+1</f>
        <v>3</v>
      </c>
      <c r="D10" s="182">
        <f>C10+1</f>
        <v>4</v>
      </c>
      <c r="E10" s="182">
        <f>D10+1</f>
        <v>5</v>
      </c>
      <c r="F10" s="182">
        <f t="shared" si="0"/>
        <v>6</v>
      </c>
      <c r="G10" s="247">
        <f>F10+1</f>
        <v>7</v>
      </c>
      <c r="H10" s="182">
        <f>G10+1</f>
        <v>8</v>
      </c>
      <c r="I10" s="182">
        <f>H10+1</f>
        <v>9</v>
      </c>
      <c r="J10" s="182">
        <f t="shared" si="0"/>
        <v>10</v>
      </c>
      <c r="K10" s="182">
        <v>11</v>
      </c>
      <c r="L10" s="183">
        <v>12</v>
      </c>
    </row>
    <row r="11" spans="1:12" ht="8.25" customHeight="1">
      <c r="A11" s="245"/>
      <c r="B11" s="245"/>
      <c r="C11" s="245"/>
      <c r="D11" s="245"/>
      <c r="E11" s="245"/>
      <c r="F11" s="245"/>
      <c r="G11" s="246"/>
      <c r="H11" s="245"/>
      <c r="I11" s="245"/>
      <c r="J11" s="245"/>
      <c r="K11" s="245"/>
      <c r="L11" s="184"/>
    </row>
    <row r="12" spans="1:12" ht="14.25" customHeight="1">
      <c r="A12" s="230"/>
      <c r="B12" s="230"/>
      <c r="C12" s="230"/>
      <c r="D12" s="230"/>
      <c r="E12" s="230"/>
      <c r="F12" s="230"/>
      <c r="G12" s="231"/>
      <c r="H12" s="230"/>
      <c r="I12" s="230"/>
      <c r="J12" s="230"/>
      <c r="K12" s="230"/>
      <c r="L12" s="184"/>
    </row>
    <row r="13" spans="1:12" s="188" customFormat="1" ht="34.5" customHeight="1">
      <c r="A13" s="232"/>
      <c r="B13" s="185"/>
      <c r="C13" s="185"/>
      <c r="D13" s="185"/>
      <c r="E13" s="257" t="s">
        <v>116</v>
      </c>
      <c r="F13" s="186">
        <f>F14</f>
        <v>9590.59</v>
      </c>
      <c r="G13" s="186">
        <f>G14</f>
        <v>41316.44</v>
      </c>
      <c r="H13" s="186">
        <f>H14</f>
        <v>9644.38013824885</v>
      </c>
      <c r="I13" s="222">
        <f aca="true" t="shared" si="1" ref="I13:I18">IF(H13&gt;F13,H13-F13,0)</f>
        <v>53.79013824884896</v>
      </c>
      <c r="J13" s="186">
        <f aca="true" t="shared" si="2" ref="J13:J18">IF(H13&lt;F13,F13-H13,0)</f>
        <v>0</v>
      </c>
      <c r="K13" s="186"/>
      <c r="L13" s="187"/>
    </row>
    <row r="14" spans="1:12" s="188" customFormat="1" ht="30.75" customHeight="1">
      <c r="A14" s="259" t="s">
        <v>115</v>
      </c>
      <c r="B14" s="233"/>
      <c r="C14" s="234"/>
      <c r="D14" s="235"/>
      <c r="E14" s="236" t="s">
        <v>114</v>
      </c>
      <c r="F14" s="81">
        <f>SUM(F15:F18)</f>
        <v>9590.59</v>
      </c>
      <c r="G14" s="81">
        <f aca="true" t="shared" si="3" ref="G14:H14">SUM(G15:G18)</f>
        <v>41316.44</v>
      </c>
      <c r="H14" s="81">
        <f t="shared" si="3"/>
        <v>9644.38013824885</v>
      </c>
      <c r="I14" s="237">
        <f t="shared" si="1"/>
        <v>53.79013824884896</v>
      </c>
      <c r="J14" s="81">
        <f t="shared" si="2"/>
        <v>0</v>
      </c>
      <c r="K14" s="238">
        <f aca="true" t="shared" si="4" ref="K14:K18">H14/F14-100%</f>
        <v>0.005608637033680752</v>
      </c>
      <c r="L14" s="331"/>
    </row>
    <row r="15" spans="1:12" s="188" customFormat="1" ht="39" customHeight="1">
      <c r="A15" s="233"/>
      <c r="B15" s="233"/>
      <c r="C15" s="234"/>
      <c r="D15" s="235"/>
      <c r="E15" s="239" t="s">
        <v>46</v>
      </c>
      <c r="F15" s="256">
        <v>0</v>
      </c>
      <c r="G15" s="81">
        <f>Belegliste!H10</f>
        <v>0</v>
      </c>
      <c r="H15" s="81">
        <f>G15/'Blatt 1_Einnahmen'!$K$42</f>
        <v>0</v>
      </c>
      <c r="I15" s="237">
        <f t="shared" si="1"/>
        <v>0</v>
      </c>
      <c r="J15" s="81">
        <f t="shared" si="2"/>
        <v>0</v>
      </c>
      <c r="K15" s="238" t="e">
        <f t="shared" si="4"/>
        <v>#DIV/0!</v>
      </c>
      <c r="L15" s="331"/>
    </row>
    <row r="16" spans="1:12" s="188" customFormat="1" ht="12">
      <c r="A16" s="233"/>
      <c r="B16" s="233"/>
      <c r="C16" s="234"/>
      <c r="D16" s="235"/>
      <c r="E16" s="239" t="s">
        <v>71</v>
      </c>
      <c r="F16" s="256">
        <v>1674.03</v>
      </c>
      <c r="G16" s="81">
        <f>Belegliste!H18</f>
        <v>7384.65</v>
      </c>
      <c r="H16" s="81">
        <f>G16/'Blatt 1_Einnahmen'!$K$42</f>
        <v>1723.778035762988</v>
      </c>
      <c r="I16" s="237">
        <f t="shared" si="1"/>
        <v>49.74803576298814</v>
      </c>
      <c r="J16" s="81">
        <f t="shared" si="2"/>
        <v>0</v>
      </c>
      <c r="K16" s="238">
        <f t="shared" si="4"/>
        <v>0.029717529412846888</v>
      </c>
      <c r="L16" s="331"/>
    </row>
    <row r="17" spans="1:13" s="188" customFormat="1" ht="14.25">
      <c r="A17" s="233"/>
      <c r="B17" s="233"/>
      <c r="C17" s="234"/>
      <c r="D17" s="235"/>
      <c r="E17" s="239" t="s">
        <v>44</v>
      </c>
      <c r="F17" s="256">
        <v>93.65</v>
      </c>
      <c r="G17" s="81">
        <f>Belegliste!H31</f>
        <v>402.71999999999997</v>
      </c>
      <c r="H17" s="81">
        <f>G17/'Blatt 1_Einnahmen'!$K$42</f>
        <v>94.0057945281727</v>
      </c>
      <c r="I17" s="237">
        <f t="shared" si="1"/>
        <v>0.3557945281726944</v>
      </c>
      <c r="J17" s="81">
        <f t="shared" si="2"/>
        <v>0</v>
      </c>
      <c r="K17" s="238">
        <f t="shared" si="4"/>
        <v>0.0037991941075568025</v>
      </c>
      <c r="L17" s="332"/>
      <c r="M17" s="189"/>
    </row>
    <row r="18" spans="1:13" s="188" customFormat="1" ht="14.25">
      <c r="A18" s="233"/>
      <c r="B18" s="233"/>
      <c r="C18" s="234"/>
      <c r="D18" s="235"/>
      <c r="E18" s="239" t="s">
        <v>45</v>
      </c>
      <c r="F18" s="256">
        <v>7822.91</v>
      </c>
      <c r="G18" s="81">
        <f>Belegliste!H39</f>
        <v>33529.07</v>
      </c>
      <c r="H18" s="81">
        <f>G18/'Blatt 1_Einnahmen'!$K$42</f>
        <v>7826.596307957688</v>
      </c>
      <c r="I18" s="237">
        <f t="shared" si="1"/>
        <v>3.686307957687859</v>
      </c>
      <c r="J18" s="81">
        <f t="shared" si="2"/>
        <v>0</v>
      </c>
      <c r="K18" s="238">
        <f t="shared" si="4"/>
        <v>0.00047121952798745426</v>
      </c>
      <c r="L18" s="332"/>
      <c r="M18" s="189"/>
    </row>
    <row r="19" spans="1:12" ht="48" customHeight="1" thickBot="1">
      <c r="A19" s="240"/>
      <c r="B19" s="240"/>
      <c r="C19" s="241"/>
      <c r="D19" s="241"/>
      <c r="E19" s="242" t="s">
        <v>6</v>
      </c>
      <c r="F19" s="243">
        <f>F13</f>
        <v>9590.59</v>
      </c>
      <c r="G19" s="243">
        <f>G13</f>
        <v>41316.44</v>
      </c>
      <c r="H19" s="243">
        <f>H13</f>
        <v>9644.38013824885</v>
      </c>
      <c r="I19" s="243">
        <f>I13</f>
        <v>53.79013824884896</v>
      </c>
      <c r="J19" s="243">
        <f>J13</f>
        <v>0</v>
      </c>
      <c r="K19" s="244"/>
      <c r="L19" s="190"/>
    </row>
    <row r="22" spans="5:7" ht="8.1" customHeight="1">
      <c r="E22" s="223"/>
      <c r="F22" s="224"/>
      <c r="G22" s="225"/>
    </row>
    <row r="23" ht="15" customHeight="1" hidden="1">
      <c r="E23" s="223"/>
    </row>
    <row r="24" ht="15" customHeight="1" hidden="1">
      <c r="E24" s="223"/>
    </row>
    <row r="25" ht="15" customHeight="1" hidden="1">
      <c r="E25" s="223"/>
    </row>
    <row r="26" ht="15" customHeight="1" hidden="1">
      <c r="E26" s="223"/>
    </row>
    <row r="27" ht="15" customHeight="1" hidden="1">
      <c r="E27" s="223"/>
    </row>
  </sheetData>
  <mergeCells count="16">
    <mergeCell ref="C8:C9"/>
    <mergeCell ref="B8:B9"/>
    <mergeCell ref="A8:A9"/>
    <mergeCell ref="D5:E7"/>
    <mergeCell ref="I6:K7"/>
    <mergeCell ref="E8:E9"/>
    <mergeCell ref="D8:D9"/>
    <mergeCell ref="L6:L9"/>
    <mergeCell ref="F8:F9"/>
    <mergeCell ref="K8:K9"/>
    <mergeCell ref="I5:K5"/>
    <mergeCell ref="H5:H7"/>
    <mergeCell ref="G8:G9"/>
    <mergeCell ref="H8:H9"/>
    <mergeCell ref="F5:F7"/>
    <mergeCell ref="G5:G7"/>
  </mergeCells>
  <printOptions/>
  <pageMargins left="0.35433070866141736" right="0.35433070866141736" top="0.1968503937007874" bottom="0.5905511811023623" header="0.11811023622047245" footer="0.11811023622047245"/>
  <pageSetup fitToHeight="0" fitToWidth="1" horizontalDpi="600" verticalDpi="600" orientation="landscape" paperSize="9" scale="6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Q64"/>
  <sheetViews>
    <sheetView zoomScale="75" zoomScaleNormal="75" zoomScaleSheetLayoutView="80" workbookViewId="0" topLeftCell="A1">
      <selection activeCell="H38" sqref="H38"/>
    </sheetView>
  </sheetViews>
  <sheetFormatPr defaultColWidth="10.77734375" defaultRowHeight="15.75"/>
  <cols>
    <col min="1" max="1" width="2.99609375" style="1" customWidth="1"/>
    <col min="2" max="2" width="11.88671875" style="1" customWidth="1"/>
    <col min="3" max="3" width="9.77734375" style="1" customWidth="1"/>
    <col min="4" max="4" width="12.4453125" style="1" customWidth="1"/>
    <col min="5" max="5" width="11.21484375" style="1" customWidth="1"/>
    <col min="6" max="6" width="8.4453125" style="1" customWidth="1"/>
    <col min="7" max="7" width="14.21484375" style="1" customWidth="1"/>
    <col min="8" max="8" width="11.77734375" style="1" customWidth="1"/>
    <col min="9" max="16384" width="10.77734375" style="1" customWidth="1"/>
  </cols>
  <sheetData>
    <row r="1" ht="14.25">
      <c r="A1" s="28" t="s">
        <v>12</v>
      </c>
    </row>
    <row r="2" ht="15.75">
      <c r="A2" s="18"/>
    </row>
    <row r="3" ht="15.75">
      <c r="A3" s="18"/>
    </row>
    <row r="4" spans="1:6" ht="12.75">
      <c r="A4" s="27" t="s">
        <v>8</v>
      </c>
      <c r="B4" s="27"/>
      <c r="C4" s="27"/>
      <c r="D4" s="27"/>
      <c r="E4" s="30"/>
      <c r="F4" s="30"/>
    </row>
    <row r="5" spans="1:6" ht="12.75">
      <c r="A5" s="27"/>
      <c r="B5" s="27"/>
      <c r="C5" s="27"/>
      <c r="D5" s="27"/>
      <c r="E5" s="30"/>
      <c r="F5" s="30"/>
    </row>
    <row r="6" spans="1:6" ht="12.75">
      <c r="A6" s="27"/>
      <c r="B6" s="27"/>
      <c r="C6" s="27"/>
      <c r="D6" s="27"/>
      <c r="E6" s="30"/>
      <c r="F6" s="30"/>
    </row>
    <row r="7" spans="1:6" ht="12.75">
      <c r="A7" s="27" t="s">
        <v>35</v>
      </c>
      <c r="B7" s="27"/>
      <c r="C7" s="27"/>
      <c r="D7" s="27"/>
      <c r="E7" s="30"/>
      <c r="F7" s="30"/>
    </row>
    <row r="8" spans="1:6" ht="12.75">
      <c r="A8" s="27"/>
      <c r="B8" s="27"/>
      <c r="C8" s="27"/>
      <c r="D8" s="27"/>
      <c r="E8" s="30"/>
      <c r="F8" s="30"/>
    </row>
    <row r="9" spans="1:6" ht="12.75">
      <c r="A9" s="31" t="s">
        <v>28</v>
      </c>
      <c r="B9" s="27" t="s">
        <v>36</v>
      </c>
      <c r="C9" s="27"/>
      <c r="D9" s="27"/>
      <c r="E9" s="30"/>
      <c r="F9" s="30"/>
    </row>
    <row r="10" spans="1:6" ht="12.75">
      <c r="A10" s="27"/>
      <c r="B10" s="27" t="s">
        <v>29</v>
      </c>
      <c r="C10" s="27"/>
      <c r="D10" s="27"/>
      <c r="E10" s="30"/>
      <c r="F10" s="30"/>
    </row>
    <row r="11" spans="1:6" ht="12.75">
      <c r="A11" s="27"/>
      <c r="B11" s="27"/>
      <c r="C11" s="27"/>
      <c r="D11" s="27"/>
      <c r="E11" s="30"/>
      <c r="F11" s="30"/>
    </row>
    <row r="12" spans="1:6" ht="12.75">
      <c r="A12" s="31" t="s">
        <v>28</v>
      </c>
      <c r="B12" s="27" t="s">
        <v>37</v>
      </c>
      <c r="C12" s="27"/>
      <c r="D12" s="27"/>
      <c r="E12" s="30"/>
      <c r="F12" s="30"/>
    </row>
    <row r="13" spans="1:6" ht="12.75">
      <c r="A13" s="27"/>
      <c r="B13" s="27" t="s">
        <v>30</v>
      </c>
      <c r="C13" s="27"/>
      <c r="D13" s="27"/>
      <c r="E13" s="30"/>
      <c r="F13" s="30"/>
    </row>
    <row r="14" spans="1:6" ht="12.75">
      <c r="A14" s="27"/>
      <c r="B14" s="27"/>
      <c r="C14" s="27"/>
      <c r="D14" s="27"/>
      <c r="E14" s="30"/>
      <c r="F14" s="30"/>
    </row>
    <row r="15" ht="15.75">
      <c r="A15" s="18"/>
    </row>
    <row r="16" ht="15.75">
      <c r="A16" s="18"/>
    </row>
    <row r="17" ht="15.75">
      <c r="A17" s="18"/>
    </row>
    <row r="18" spans="1:8" ht="15.75">
      <c r="A18" s="7" t="s">
        <v>17</v>
      </c>
      <c r="B18"/>
      <c r="C18"/>
      <c r="E18" s="13"/>
      <c r="F18" s="17"/>
      <c r="G18" s="14" t="s">
        <v>57</v>
      </c>
      <c r="H18" s="14" t="s">
        <v>21</v>
      </c>
    </row>
    <row r="19" spans="1:10" ht="15.75">
      <c r="A19" s="10" t="s">
        <v>84</v>
      </c>
      <c r="B19"/>
      <c r="C19"/>
      <c r="E19" s="13"/>
      <c r="F19" s="49"/>
      <c r="G19" s="25">
        <f>'Blatt 1_Einnahmen'!G42</f>
        <v>41316.44</v>
      </c>
      <c r="H19" s="25">
        <f>'Blatt 1_Einnahmen'!F42</f>
        <v>9644.38013824885</v>
      </c>
      <c r="J19" s="32"/>
    </row>
    <row r="20" spans="1:10" ht="15.75">
      <c r="A20" s="10" t="s">
        <v>85</v>
      </c>
      <c r="B20"/>
      <c r="C20"/>
      <c r="E20" s="13"/>
      <c r="F20" s="17" t="s">
        <v>16</v>
      </c>
      <c r="G20" s="25">
        <f>'Blatt 2_Ausgaben'!G19</f>
        <v>41316.44</v>
      </c>
      <c r="H20" s="25">
        <f>'Blatt 2_Ausgaben'!H19</f>
        <v>9644.38013824885</v>
      </c>
      <c r="J20" s="32"/>
    </row>
    <row r="21" spans="1:8" ht="15.75">
      <c r="A21" s="10" t="s">
        <v>32</v>
      </c>
      <c r="B21"/>
      <c r="C21"/>
      <c r="E21" s="13"/>
      <c r="F21" s="49"/>
      <c r="G21" s="25">
        <f>G19-G20</f>
        <v>0</v>
      </c>
      <c r="H21" s="25">
        <f>H19-H20</f>
        <v>0</v>
      </c>
    </row>
    <row r="22" spans="1:8" ht="15.75">
      <c r="A22" s="10"/>
      <c r="B22"/>
      <c r="C22"/>
      <c r="E22" s="13"/>
      <c r="F22" s="13"/>
      <c r="G22" s="14"/>
      <c r="H22" s="14"/>
    </row>
    <row r="23" spans="1:8" ht="15.75">
      <c r="A23" s="10"/>
      <c r="B23"/>
      <c r="C23"/>
      <c r="E23" s="13"/>
      <c r="F23" s="13"/>
      <c r="G23" s="14"/>
      <c r="H23" s="14"/>
    </row>
    <row r="24" spans="1:8" ht="15.75">
      <c r="A24" s="10"/>
      <c r="B24"/>
      <c r="C24"/>
      <c r="E24" s="13"/>
      <c r="F24" s="13"/>
      <c r="G24" s="14"/>
      <c r="H24" s="14"/>
    </row>
    <row r="25" spans="1:8" ht="15.75">
      <c r="A25" s="10"/>
      <c r="B25"/>
      <c r="C25"/>
      <c r="E25" s="13"/>
      <c r="F25" s="13"/>
      <c r="G25" s="14"/>
      <c r="H25" s="14"/>
    </row>
    <row r="26" spans="1:8" ht="15.75">
      <c r="A26" s="7" t="s">
        <v>15</v>
      </c>
      <c r="B26" s="11"/>
      <c r="C26" s="12"/>
      <c r="E26" s="13"/>
      <c r="F26" s="13"/>
      <c r="G26" s="16"/>
      <c r="H26" s="14"/>
    </row>
    <row r="27" spans="1:8" ht="15.75" customHeight="1">
      <c r="A27" s="293"/>
      <c r="B27" s="293"/>
      <c r="C27" s="293"/>
      <c r="D27" s="293"/>
      <c r="E27" s="293"/>
      <c r="F27" s="293"/>
      <c r="G27" s="293"/>
      <c r="H27" s="14"/>
    </row>
    <row r="28" spans="1:8" ht="15.75" customHeight="1">
      <c r="A28" s="293"/>
      <c r="B28" s="293"/>
      <c r="C28" s="293"/>
      <c r="D28" s="293"/>
      <c r="E28" s="293"/>
      <c r="F28" s="293"/>
      <c r="G28" s="293"/>
      <c r="H28" s="14"/>
    </row>
    <row r="29" spans="1:8" ht="15.75">
      <c r="A29" s="293"/>
      <c r="B29" s="293"/>
      <c r="C29" s="293"/>
      <c r="D29" s="293"/>
      <c r="E29" s="293"/>
      <c r="F29" s="293"/>
      <c r="G29" s="293"/>
      <c r="H29" s="14"/>
    </row>
    <row r="30" spans="1:8" ht="15.75">
      <c r="A30" s="293"/>
      <c r="B30" s="293"/>
      <c r="C30" s="293"/>
      <c r="D30" s="293"/>
      <c r="E30" s="293"/>
      <c r="F30" s="293"/>
      <c r="G30" s="293"/>
      <c r="H30" s="14"/>
    </row>
    <row r="31" spans="1:8" ht="15.75">
      <c r="A31" s="21" t="s">
        <v>14</v>
      </c>
      <c r="B31"/>
      <c r="C31" s="3"/>
      <c r="E31" s="13"/>
      <c r="F31" s="13"/>
      <c r="G31" s="14"/>
      <c r="H31" s="14"/>
    </row>
    <row r="32" spans="1:8" ht="15.75">
      <c r="A32" s="15" t="s">
        <v>24</v>
      </c>
      <c r="B32" s="11"/>
      <c r="C32" s="12"/>
      <c r="E32" s="13"/>
      <c r="F32" s="13"/>
      <c r="G32" s="16"/>
      <c r="H32" s="14"/>
    </row>
    <row r="33" spans="1:8" ht="15.75">
      <c r="A33" s="15" t="s">
        <v>83</v>
      </c>
      <c r="B33" s="11"/>
      <c r="C33" s="12"/>
      <c r="E33" s="13"/>
      <c r="F33" s="13"/>
      <c r="G33" s="16"/>
      <c r="H33" s="14"/>
    </row>
    <row r="34" spans="1:8" ht="15.75">
      <c r="A34" s="15" t="s">
        <v>27</v>
      </c>
      <c r="B34" s="11"/>
      <c r="C34" s="12"/>
      <c r="E34" s="13"/>
      <c r="F34" s="13"/>
      <c r="G34" s="16"/>
      <c r="H34" s="14"/>
    </row>
    <row r="35" spans="1:8" ht="15.75">
      <c r="A35" s="15"/>
      <c r="B35" s="11"/>
      <c r="C35" s="12"/>
      <c r="E35" s="13"/>
      <c r="F35" s="13"/>
      <c r="G35" s="16"/>
      <c r="H35" s="14"/>
    </row>
    <row r="36" spans="1:8" ht="15.75">
      <c r="A36" s="15" t="s">
        <v>18</v>
      </c>
      <c r="B36" s="11"/>
      <c r="C36" s="12"/>
      <c r="E36" s="13"/>
      <c r="F36" s="13"/>
      <c r="G36" s="16"/>
      <c r="H36" s="14"/>
    </row>
    <row r="37" spans="1:8" ht="15.75">
      <c r="A37" s="15" t="s">
        <v>19</v>
      </c>
      <c r="B37" s="11"/>
      <c r="C37" s="12"/>
      <c r="E37" s="13"/>
      <c r="F37" s="13"/>
      <c r="G37" s="16"/>
      <c r="H37" s="14"/>
    </row>
    <row r="38" spans="1:8" ht="15.75">
      <c r="A38" s="15"/>
      <c r="B38" s="11"/>
      <c r="C38" s="12"/>
      <c r="E38" s="13"/>
      <c r="F38" s="13"/>
      <c r="G38" s="16"/>
      <c r="H38" s="14"/>
    </row>
    <row r="39" spans="1:8" ht="15.75">
      <c r="A39" s="22" t="s">
        <v>13</v>
      </c>
      <c r="B39" s="11"/>
      <c r="C39" s="12"/>
      <c r="E39" s="13"/>
      <c r="F39" s="13"/>
      <c r="G39" s="16"/>
      <c r="H39" s="14"/>
    </row>
    <row r="40" spans="1:8" ht="15.75">
      <c r="A40" s="15"/>
      <c r="B40" s="11"/>
      <c r="C40" s="12"/>
      <c r="E40" s="13"/>
      <c r="F40" s="13"/>
      <c r="G40" s="16"/>
      <c r="H40" s="14"/>
    </row>
    <row r="41" spans="1:8" ht="15.75">
      <c r="A41" s="326" t="s">
        <v>66</v>
      </c>
      <c r="B41" s="327"/>
      <c r="C41" s="328"/>
      <c r="D41" s="328"/>
      <c r="E41" s="329" t="s">
        <v>47</v>
      </c>
      <c r="F41" s="13"/>
      <c r="G41" s="16"/>
      <c r="H41" s="14"/>
    </row>
    <row r="42" s="18" customFormat="1" ht="12" customHeight="1">
      <c r="C42" s="20"/>
    </row>
    <row r="43" s="18" customFormat="1" ht="12" customHeight="1">
      <c r="C43" s="20"/>
    </row>
    <row r="44" s="18" customFormat="1" ht="12" customHeight="1">
      <c r="C44" s="20"/>
    </row>
    <row r="45" s="18" customFormat="1" ht="12" customHeight="1">
      <c r="C45" s="20"/>
    </row>
    <row r="46" spans="3:6" s="18" customFormat="1" ht="12" customHeight="1">
      <c r="C46" s="20"/>
      <c r="F46" s="28"/>
    </row>
    <row r="47" spans="1:3" ht="15.75">
      <c r="A47" s="2"/>
      <c r="B47"/>
      <c r="C47" s="5"/>
    </row>
    <row r="48" spans="6:8" ht="12.75" thickBot="1">
      <c r="F48" s="19"/>
      <c r="G48" s="19"/>
      <c r="H48" s="19"/>
    </row>
    <row r="49" spans="1:8" ht="12.75">
      <c r="A49" s="24" t="s">
        <v>23</v>
      </c>
      <c r="B49" s="23"/>
      <c r="C49" s="23"/>
      <c r="D49" s="23"/>
      <c r="F49" s="26"/>
      <c r="G49" s="26"/>
      <c r="H49" s="26"/>
    </row>
    <row r="50" spans="1:8" s="42" customFormat="1" ht="15.75">
      <c r="A50" s="44"/>
      <c r="B50" s="45"/>
      <c r="C50" s="46"/>
      <c r="D50" s="47"/>
      <c r="E50" s="47"/>
      <c r="F50" s="48"/>
      <c r="G50" s="48"/>
      <c r="H50" s="43"/>
    </row>
    <row r="51" spans="1:7" ht="15.75">
      <c r="A51" s="10"/>
      <c r="B51" s="10"/>
      <c r="C51" s="12"/>
      <c r="D51" s="33"/>
      <c r="E51" s="33"/>
      <c r="F51" s="33"/>
      <c r="G51" s="33"/>
    </row>
    <row r="52" spans="1:251" ht="15.75">
      <c r="A52" s="6"/>
      <c r="B52" s="2"/>
      <c r="C52" s="5"/>
      <c r="I52" s="6"/>
      <c r="J52" s="2"/>
      <c r="K52" s="5"/>
      <c r="Q52" s="6"/>
      <c r="R52" s="2"/>
      <c r="S52" s="5"/>
      <c r="Y52" s="6"/>
      <c r="Z52" s="2"/>
      <c r="AA52" s="5"/>
      <c r="AG52" s="6"/>
      <c r="AH52" s="2"/>
      <c r="AI52" s="5"/>
      <c r="AO52" s="6"/>
      <c r="AP52" s="2"/>
      <c r="AQ52" s="5"/>
      <c r="AW52" s="6"/>
      <c r="AX52" s="2"/>
      <c r="AY52" s="5"/>
      <c r="BE52" s="6"/>
      <c r="BF52" s="2"/>
      <c r="BG52" s="5"/>
      <c r="BM52" s="6"/>
      <c r="BN52" s="2"/>
      <c r="BO52" s="5"/>
      <c r="BU52" s="6"/>
      <c r="BV52" s="2"/>
      <c r="BW52" s="5"/>
      <c r="CC52" s="6"/>
      <c r="CD52" s="2"/>
      <c r="CE52" s="5"/>
      <c r="CK52" s="6"/>
      <c r="CL52" s="2"/>
      <c r="CM52" s="5"/>
      <c r="CS52" s="6"/>
      <c r="CT52" s="2"/>
      <c r="CU52" s="5"/>
      <c r="DA52" s="6"/>
      <c r="DB52" s="2"/>
      <c r="DC52" s="5"/>
      <c r="DI52" s="6"/>
      <c r="DJ52" s="2"/>
      <c r="DK52" s="5"/>
      <c r="DQ52" s="6"/>
      <c r="DR52" s="2"/>
      <c r="DS52" s="5"/>
      <c r="DY52" s="6"/>
      <c r="DZ52" s="2"/>
      <c r="EA52" s="5"/>
      <c r="EG52" s="6"/>
      <c r="EH52" s="2"/>
      <c r="EI52" s="5"/>
      <c r="EO52" s="6"/>
      <c r="EP52" s="2"/>
      <c r="EQ52" s="5"/>
      <c r="EW52" s="6"/>
      <c r="EX52" s="2"/>
      <c r="EY52" s="5"/>
      <c r="FE52" s="6"/>
      <c r="FF52" s="2"/>
      <c r="FG52" s="5"/>
      <c r="FM52" s="6"/>
      <c r="FN52" s="2"/>
      <c r="FO52" s="5"/>
      <c r="FU52" s="6"/>
      <c r="FV52" s="2"/>
      <c r="FW52" s="5"/>
      <c r="GC52" s="6"/>
      <c r="GD52" s="2"/>
      <c r="GE52" s="5"/>
      <c r="GK52" s="6"/>
      <c r="GL52" s="2"/>
      <c r="GM52" s="5"/>
      <c r="GS52" s="6"/>
      <c r="GT52" s="2"/>
      <c r="GU52" s="5"/>
      <c r="HA52" s="6"/>
      <c r="HB52" s="2"/>
      <c r="HC52" s="5"/>
      <c r="HI52" s="6"/>
      <c r="HJ52" s="2"/>
      <c r="HK52" s="5"/>
      <c r="HQ52" s="6"/>
      <c r="HR52" s="2"/>
      <c r="HS52" s="5"/>
      <c r="HY52" s="6"/>
      <c r="HZ52" s="2"/>
      <c r="IA52" s="5"/>
      <c r="IG52" s="6"/>
      <c r="IH52" s="2"/>
      <c r="II52" s="5"/>
      <c r="IO52" s="6"/>
      <c r="IP52" s="2"/>
      <c r="IQ52" s="5"/>
    </row>
    <row r="53" spans="1:3" ht="15.75">
      <c r="A53" s="6"/>
      <c r="B53" s="2"/>
      <c r="C53" s="5"/>
    </row>
    <row r="54" spans="1:3" ht="15.75">
      <c r="A54" s="2"/>
      <c r="B54" s="2"/>
      <c r="C54" s="5"/>
    </row>
    <row r="55" ht="15.75">
      <c r="C55" s="5"/>
    </row>
    <row r="56" ht="15.75">
      <c r="C56" s="5"/>
    </row>
    <row r="57" ht="15.75">
      <c r="C57" s="5"/>
    </row>
    <row r="58" ht="15.75">
      <c r="C58" s="5"/>
    </row>
    <row r="64" ht="15.75">
      <c r="B64" s="8"/>
    </row>
  </sheetData>
  <mergeCells count="1">
    <mergeCell ref="A27:G30"/>
  </mergeCells>
  <printOptions/>
  <pageMargins left="0.5118110236220472" right="0.31496062992125984" top="0.5905511811023623" bottom="0.5905511811023623" header="0.31496062992125984" footer="0.31496062992125984"/>
  <pageSetup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4"/>
  <sheetViews>
    <sheetView zoomScaleSheetLayoutView="100" workbookViewId="0" topLeftCell="A1">
      <selection activeCell="C20" sqref="C20"/>
    </sheetView>
  </sheetViews>
  <sheetFormatPr defaultColWidth="8.88671875" defaultRowHeight="15.75"/>
  <cols>
    <col min="1" max="1" width="4.99609375" style="86" customWidth="1"/>
    <col min="2" max="2" width="21.99609375" style="86" customWidth="1"/>
    <col min="3" max="3" width="27.4453125" style="86" bestFit="1" customWidth="1"/>
    <col min="4" max="9" width="10.4453125" style="88" customWidth="1"/>
    <col min="10" max="10" width="26.88671875" style="88" customWidth="1"/>
    <col min="11" max="16384" width="8.88671875" style="86" customWidth="1"/>
  </cols>
  <sheetData>
    <row r="1" spans="3:10" ht="14.25" customHeight="1">
      <c r="C1" s="87"/>
      <c r="D1" s="89"/>
      <c r="E1" s="89"/>
      <c r="F1" s="89"/>
      <c r="G1" s="89"/>
      <c r="H1" s="89"/>
      <c r="I1" s="89"/>
      <c r="J1" s="89"/>
    </row>
    <row r="2" spans="2:10" ht="14.25" customHeight="1">
      <c r="B2" s="194" t="s">
        <v>49</v>
      </c>
      <c r="C2" s="195"/>
      <c r="D2" s="195"/>
      <c r="E2" s="89"/>
      <c r="F2" s="89"/>
      <c r="G2" s="89"/>
      <c r="H2" s="89"/>
      <c r="I2" s="89"/>
      <c r="J2" s="89"/>
    </row>
    <row r="3" spans="2:10" ht="14.25" customHeight="1">
      <c r="B3" s="194" t="s">
        <v>50</v>
      </c>
      <c r="C3" s="195"/>
      <c r="D3" s="195"/>
      <c r="E3" s="89"/>
      <c r="F3" s="89"/>
      <c r="G3" s="89"/>
      <c r="H3" s="89"/>
      <c r="I3" s="89"/>
      <c r="J3" s="89"/>
    </row>
    <row r="4" spans="3:4" ht="15" thickBot="1">
      <c r="C4" s="195"/>
      <c r="D4" s="195"/>
    </row>
    <row r="5" spans="2:4" ht="15" thickBot="1">
      <c r="B5" s="200" t="s">
        <v>55</v>
      </c>
      <c r="C5" s="196">
        <v>4.34</v>
      </c>
      <c r="D5" s="86"/>
    </row>
    <row r="6" spans="2:5" ht="15.75">
      <c r="B6" s="201" t="s">
        <v>91</v>
      </c>
      <c r="C6" s="198"/>
      <c r="D6" s="199"/>
      <c r="E6" s="198"/>
    </row>
    <row r="7" spans="2:5" ht="15.75">
      <c r="B7" s="198"/>
      <c r="C7" s="198"/>
      <c r="D7" s="198"/>
      <c r="E7" s="198"/>
    </row>
    <row r="8" spans="2:5" ht="15" thickBot="1">
      <c r="B8" s="197"/>
      <c r="C8" s="197"/>
      <c r="D8" s="197"/>
      <c r="E8" s="197"/>
    </row>
    <row r="9" spans="1:10" s="91" customFormat="1" ht="30" customHeight="1">
      <c r="A9" s="298" t="s">
        <v>73</v>
      </c>
      <c r="B9" s="300" t="s">
        <v>7</v>
      </c>
      <c r="C9" s="300" t="s">
        <v>90</v>
      </c>
      <c r="D9" s="302" t="s">
        <v>86</v>
      </c>
      <c r="E9" s="302" t="s">
        <v>87</v>
      </c>
      <c r="F9" s="302" t="s">
        <v>88</v>
      </c>
      <c r="G9" s="302" t="s">
        <v>89</v>
      </c>
      <c r="H9" s="296" t="s">
        <v>56</v>
      </c>
      <c r="I9" s="297"/>
      <c r="J9" s="294" t="s">
        <v>51</v>
      </c>
    </row>
    <row r="10" spans="1:10" ht="29.25" customHeight="1">
      <c r="A10" s="299"/>
      <c r="B10" s="301"/>
      <c r="C10" s="301"/>
      <c r="D10" s="303"/>
      <c r="E10" s="303"/>
      <c r="F10" s="303"/>
      <c r="G10" s="303"/>
      <c r="H10" s="90" t="s">
        <v>4</v>
      </c>
      <c r="I10" s="90" t="s">
        <v>5</v>
      </c>
      <c r="J10" s="295"/>
    </row>
    <row r="11" spans="1:10" ht="15" thickBot="1">
      <c r="A11" s="202">
        <v>1</v>
      </c>
      <c r="B11" s="203">
        <v>2</v>
      </c>
      <c r="C11" s="203">
        <v>3</v>
      </c>
      <c r="D11" s="203">
        <v>4</v>
      </c>
      <c r="E11" s="203">
        <v>5</v>
      </c>
      <c r="F11" s="203">
        <v>6</v>
      </c>
      <c r="G11" s="203">
        <v>7</v>
      </c>
      <c r="H11" s="203">
        <v>8</v>
      </c>
      <c r="I11" s="203">
        <v>9</v>
      </c>
      <c r="J11" s="204">
        <v>10</v>
      </c>
    </row>
    <row r="12" spans="1:10" ht="15.75">
      <c r="A12" s="205"/>
      <c r="B12" s="205"/>
      <c r="C12" s="191"/>
      <c r="D12" s="206">
        <f>SUM(D13:D13)</f>
        <v>0</v>
      </c>
      <c r="E12" s="206">
        <f>SUM(E13:E13)</f>
        <v>0</v>
      </c>
      <c r="F12" s="206">
        <f>SUM(F13:F13)</f>
        <v>53.79032258064516</v>
      </c>
      <c r="G12" s="206">
        <f>SUM(G13:G13)</f>
        <v>233.45</v>
      </c>
      <c r="H12" s="207"/>
      <c r="I12" s="207"/>
      <c r="J12" s="207"/>
    </row>
    <row r="13" spans="1:10" ht="39" thickBot="1">
      <c r="A13" s="258">
        <v>3</v>
      </c>
      <c r="B13" s="208"/>
      <c r="C13" s="343" t="s">
        <v>112</v>
      </c>
      <c r="D13" s="335">
        <v>0</v>
      </c>
      <c r="E13" s="336">
        <f>D13*$C$5</f>
        <v>0</v>
      </c>
      <c r="F13" s="336">
        <f>G13/$C$5</f>
        <v>53.79032258064516</v>
      </c>
      <c r="G13" s="335">
        <v>233.45</v>
      </c>
      <c r="H13" s="219">
        <f>IF(F13&gt;D13,F13-D13,0)</f>
        <v>53.79032258064516</v>
      </c>
      <c r="I13" s="220">
        <f>IF(F13&lt;D13,D13-F13,0)</f>
        <v>0</v>
      </c>
      <c r="J13" s="342" t="s">
        <v>199</v>
      </c>
    </row>
    <row r="14" spans="1:10" s="92" customFormat="1" ht="15.75" thickBot="1">
      <c r="A14" s="209"/>
      <c r="B14" s="210"/>
      <c r="C14" s="211" t="s">
        <v>72</v>
      </c>
      <c r="D14" s="212">
        <f>D12</f>
        <v>0</v>
      </c>
      <c r="E14" s="212">
        <f>E12</f>
        <v>0</v>
      </c>
      <c r="F14" s="212">
        <f>F12</f>
        <v>53.79032258064516</v>
      </c>
      <c r="G14" s="213">
        <f>G12</f>
        <v>233.45</v>
      </c>
      <c r="H14" s="214"/>
      <c r="I14" s="193"/>
      <c r="J14" s="193"/>
    </row>
  </sheetData>
  <mergeCells count="9">
    <mergeCell ref="J9:J10"/>
    <mergeCell ref="H9:I9"/>
    <mergeCell ref="A9:A10"/>
    <mergeCell ref="B9:B10"/>
    <mergeCell ref="C9:C10"/>
    <mergeCell ref="D9:D10"/>
    <mergeCell ref="E9:E10"/>
    <mergeCell ref="F9:F10"/>
    <mergeCell ref="G9:G1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14"/>
  <sheetViews>
    <sheetView workbookViewId="0" topLeftCell="A1">
      <selection activeCell="G14" sqref="G14"/>
    </sheetView>
  </sheetViews>
  <sheetFormatPr defaultColWidth="8.88671875" defaultRowHeight="15.75"/>
  <cols>
    <col min="1" max="1" width="4.99609375" style="86" customWidth="1"/>
    <col min="2" max="2" width="21.99609375" style="86" customWidth="1"/>
    <col min="3" max="3" width="27.4453125" style="86" bestFit="1" customWidth="1"/>
    <col min="4" max="9" width="10.4453125" style="88" customWidth="1"/>
    <col min="10" max="10" width="16.10546875" style="88" customWidth="1"/>
    <col min="11" max="16384" width="8.88671875" style="86" customWidth="1"/>
  </cols>
  <sheetData>
    <row r="1" spans="3:10" ht="14.25" customHeight="1">
      <c r="C1" s="87"/>
      <c r="D1" s="89"/>
      <c r="E1" s="89"/>
      <c r="F1" s="89"/>
      <c r="G1" s="89"/>
      <c r="H1" s="89"/>
      <c r="I1" s="89"/>
      <c r="J1" s="89"/>
    </row>
    <row r="2" spans="2:10" ht="14.25" customHeight="1">
      <c r="B2" s="194" t="s">
        <v>52</v>
      </c>
      <c r="C2" s="195"/>
      <c r="D2" s="195"/>
      <c r="E2" s="89"/>
      <c r="F2" s="89"/>
      <c r="G2" s="89"/>
      <c r="H2" s="89"/>
      <c r="I2" s="89"/>
      <c r="J2" s="89"/>
    </row>
    <row r="3" spans="2:10" ht="14.25" customHeight="1">
      <c r="B3" s="194" t="s">
        <v>53</v>
      </c>
      <c r="C3" s="195"/>
      <c r="D3" s="195"/>
      <c r="E3" s="89"/>
      <c r="F3" s="89"/>
      <c r="G3" s="89"/>
      <c r="H3" s="89"/>
      <c r="I3" s="89"/>
      <c r="J3" s="89"/>
    </row>
    <row r="4" spans="3:4" ht="15" thickBot="1">
      <c r="C4" s="195"/>
      <c r="D4" s="195"/>
    </row>
    <row r="5" spans="2:4" ht="15" thickBot="1">
      <c r="B5" s="200" t="s">
        <v>55</v>
      </c>
      <c r="C5" s="196">
        <v>4.34</v>
      </c>
      <c r="D5" s="86"/>
    </row>
    <row r="6" spans="2:5" ht="15.75">
      <c r="B6" s="201" t="s">
        <v>92</v>
      </c>
      <c r="C6" s="198"/>
      <c r="D6" s="199"/>
      <c r="E6" s="198"/>
    </row>
    <row r="7" spans="2:5" ht="15.75">
      <c r="B7" s="198"/>
      <c r="C7" s="198"/>
      <c r="D7" s="198"/>
      <c r="E7" s="198"/>
    </row>
    <row r="8" spans="2:5" ht="15" thickBot="1">
      <c r="B8" s="197"/>
      <c r="C8" s="197"/>
      <c r="D8" s="197"/>
      <c r="E8" s="197"/>
    </row>
    <row r="9" spans="1:10" s="91" customFormat="1" ht="30" customHeight="1">
      <c r="A9" s="298" t="s">
        <v>73</v>
      </c>
      <c r="B9" s="300" t="s">
        <v>7</v>
      </c>
      <c r="C9" s="300" t="s">
        <v>90</v>
      </c>
      <c r="D9" s="302" t="s">
        <v>93</v>
      </c>
      <c r="E9" s="302" t="s">
        <v>94</v>
      </c>
      <c r="F9" s="302" t="s">
        <v>95</v>
      </c>
      <c r="G9" s="302" t="s">
        <v>96</v>
      </c>
      <c r="H9" s="296" t="s">
        <v>56</v>
      </c>
      <c r="I9" s="297"/>
      <c r="J9" s="294" t="s">
        <v>51</v>
      </c>
    </row>
    <row r="10" spans="1:10" ht="29.25" customHeight="1">
      <c r="A10" s="299"/>
      <c r="B10" s="301"/>
      <c r="C10" s="301"/>
      <c r="D10" s="303"/>
      <c r="E10" s="303"/>
      <c r="F10" s="303"/>
      <c r="G10" s="303"/>
      <c r="H10" s="90" t="s">
        <v>4</v>
      </c>
      <c r="I10" s="90" t="s">
        <v>5</v>
      </c>
      <c r="J10" s="295"/>
    </row>
    <row r="11" spans="1:10" ht="15" thickBot="1">
      <c r="A11" s="202">
        <v>1</v>
      </c>
      <c r="B11" s="203">
        <v>2</v>
      </c>
      <c r="C11" s="203">
        <v>3</v>
      </c>
      <c r="D11" s="203">
        <v>4</v>
      </c>
      <c r="E11" s="203">
        <v>5</v>
      </c>
      <c r="F11" s="203">
        <v>6</v>
      </c>
      <c r="G11" s="203">
        <v>7</v>
      </c>
      <c r="H11" s="203">
        <v>8</v>
      </c>
      <c r="I11" s="203">
        <v>9</v>
      </c>
      <c r="J11" s="204">
        <v>10</v>
      </c>
    </row>
    <row r="12" spans="1:10" ht="15.75">
      <c r="A12" s="205"/>
      <c r="B12" s="205"/>
      <c r="C12" s="191"/>
      <c r="D12" s="206">
        <f>SUM(D13:D13)</f>
        <v>6375.12</v>
      </c>
      <c r="E12" s="206">
        <f>SUM(E13:E13)</f>
        <v>27668.0208</v>
      </c>
      <c r="F12" s="206">
        <f>SUM(F13:F13)</f>
        <v>6375.119815668203</v>
      </c>
      <c r="G12" s="206">
        <f>SUM(G13:G13)</f>
        <v>27668.02</v>
      </c>
      <c r="H12" s="207"/>
      <c r="I12" s="207"/>
      <c r="J12" s="207"/>
    </row>
    <row r="13" spans="1:10" ht="26.25" thickBot="1">
      <c r="A13" s="258">
        <v>3</v>
      </c>
      <c r="B13" s="258" t="s">
        <v>113</v>
      </c>
      <c r="C13" s="334" t="s">
        <v>112</v>
      </c>
      <c r="D13" s="335">
        <v>6375.12</v>
      </c>
      <c r="E13" s="336">
        <f>D13*$C$5</f>
        <v>27668.0208</v>
      </c>
      <c r="F13" s="336">
        <f>G13/$C$5</f>
        <v>6375.119815668203</v>
      </c>
      <c r="G13" s="337">
        <v>27668.02</v>
      </c>
      <c r="H13" s="219">
        <f>IF(F13&gt;D13,F13-D13,0)</f>
        <v>0</v>
      </c>
      <c r="I13" s="220">
        <f>IF(F13&lt;D13,D13-F13,0)</f>
        <v>0.00018433179684507195</v>
      </c>
      <c r="J13" s="192"/>
    </row>
    <row r="14" spans="1:10" s="92" customFormat="1" ht="15.75" thickBot="1">
      <c r="A14" s="209"/>
      <c r="B14" s="210"/>
      <c r="C14" s="211" t="s">
        <v>72</v>
      </c>
      <c r="D14" s="212">
        <f>D12</f>
        <v>6375.12</v>
      </c>
      <c r="E14" s="212">
        <f>E12</f>
        <v>27668.0208</v>
      </c>
      <c r="F14" s="212">
        <f>F12</f>
        <v>6375.119815668203</v>
      </c>
      <c r="G14" s="213">
        <f>G12</f>
        <v>27668.02</v>
      </c>
      <c r="H14" s="214"/>
      <c r="I14" s="193"/>
      <c r="J14" s="193"/>
    </row>
  </sheetData>
  <mergeCells count="9">
    <mergeCell ref="F9:F10"/>
    <mergeCell ref="G9:G10"/>
    <mergeCell ref="H9:I9"/>
    <mergeCell ref="J9:J10"/>
    <mergeCell ref="A9:A10"/>
    <mergeCell ref="B9:B10"/>
    <mergeCell ref="C9:C10"/>
    <mergeCell ref="D9:D10"/>
    <mergeCell ref="E9:E10"/>
  </mergeCells>
  <printOptions/>
  <pageMargins left="0.7" right="0.7" top="0.787401575" bottom="0.787401575" header="0.3" footer="0.3"/>
  <pageSetup fitToHeight="0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I58"/>
  <sheetViews>
    <sheetView workbookViewId="0" topLeftCell="A28">
      <selection activeCell="I9" sqref="I9"/>
    </sheetView>
  </sheetViews>
  <sheetFormatPr defaultColWidth="11.5546875" defaultRowHeight="15.75"/>
  <cols>
    <col min="1" max="1" width="4.21484375" style="0" customWidth="1"/>
    <col min="2" max="2" width="9.21484375" style="0" customWidth="1"/>
    <col min="3" max="3" width="15.77734375" style="0" customWidth="1"/>
    <col min="4" max="4" width="21.99609375" style="0" bestFit="1" customWidth="1"/>
    <col min="5" max="5" width="29.6640625" style="0" customWidth="1"/>
    <col min="6" max="6" width="18.99609375" style="0" customWidth="1"/>
    <col min="7" max="7" width="35.5546875" style="56" customWidth="1"/>
    <col min="8" max="8" width="10.10546875" style="56" customWidth="1"/>
    <col min="9" max="9" width="9.4453125" style="57" customWidth="1"/>
  </cols>
  <sheetData>
    <row r="1" spans="3:4" ht="15.75">
      <c r="C1" s="216" t="s">
        <v>97</v>
      </c>
      <c r="D1" s="216"/>
    </row>
    <row r="2" spans="1:4" ht="16.5" customHeight="1">
      <c r="A2" s="65"/>
      <c r="B2" s="65"/>
      <c r="C2" s="65"/>
      <c r="D2" s="65"/>
    </row>
    <row r="3" spans="3:9" ht="16.5" customHeight="1" thickBot="1">
      <c r="C3" s="58" t="s">
        <v>61</v>
      </c>
      <c r="D3" s="59"/>
      <c r="E3" s="59"/>
      <c r="F3" s="59"/>
      <c r="G3" s="59"/>
      <c r="H3" s="59"/>
      <c r="I3" s="59"/>
    </row>
    <row r="4" spans="1:9" ht="16.5" customHeight="1" thickBot="1">
      <c r="A4" s="217"/>
      <c r="B4" s="217"/>
      <c r="C4" s="58" t="s">
        <v>98</v>
      </c>
      <c r="D4" s="59"/>
      <c r="E4" s="218">
        <f>'Blatt 1_Einnahmen'!K42</f>
        <v>4.283991237149837</v>
      </c>
      <c r="F4" s="312"/>
      <c r="G4" s="59"/>
      <c r="H4" s="59"/>
      <c r="I4" s="59"/>
    </row>
    <row r="5" spans="1:9" ht="16.5" customHeight="1">
      <c r="A5" s="58"/>
      <c r="B5" s="58"/>
      <c r="C5" s="59"/>
      <c r="D5" s="59"/>
      <c r="E5" s="59"/>
      <c r="F5" s="59"/>
      <c r="G5" s="59"/>
      <c r="H5" s="59"/>
      <c r="I5" s="59"/>
    </row>
    <row r="6" spans="1:9" ht="16.5" customHeight="1">
      <c r="A6" s="58"/>
      <c r="B6" s="58"/>
      <c r="C6" s="59"/>
      <c r="D6" s="59"/>
      <c r="E6" s="59"/>
      <c r="F6" s="59"/>
      <c r="G6" s="59"/>
      <c r="H6" s="59"/>
      <c r="I6" s="59"/>
    </row>
    <row r="7" spans="1:9" ht="41.25" customHeight="1">
      <c r="A7" s="215" t="s">
        <v>40</v>
      </c>
      <c r="B7" s="215" t="s">
        <v>107</v>
      </c>
      <c r="C7" s="215" t="s">
        <v>41</v>
      </c>
      <c r="D7" s="215" t="s">
        <v>33</v>
      </c>
      <c r="E7" s="215" t="s">
        <v>25</v>
      </c>
      <c r="F7" s="215" t="s">
        <v>108</v>
      </c>
      <c r="G7" s="215" t="s">
        <v>26</v>
      </c>
      <c r="H7" s="215" t="s">
        <v>43</v>
      </c>
      <c r="I7" s="215" t="s">
        <v>42</v>
      </c>
    </row>
    <row r="8" spans="1:9" ht="29.1" customHeight="1">
      <c r="A8" s="324" t="s">
        <v>119</v>
      </c>
      <c r="B8" s="310"/>
      <c r="C8" s="68" t="s">
        <v>3</v>
      </c>
      <c r="D8" s="69"/>
      <c r="E8" s="67"/>
      <c r="F8" s="310"/>
      <c r="G8" s="68"/>
      <c r="H8" s="69"/>
      <c r="I8" s="70">
        <f>I9</f>
        <v>9644.38013824885</v>
      </c>
    </row>
    <row r="9" spans="1:9" ht="54" customHeight="1">
      <c r="A9" s="325" t="s">
        <v>118</v>
      </c>
      <c r="B9" s="311"/>
      <c r="C9" s="344" t="s">
        <v>120</v>
      </c>
      <c r="D9" s="71" t="s">
        <v>3</v>
      </c>
      <c r="E9" s="72"/>
      <c r="F9" s="72"/>
      <c r="G9" s="72"/>
      <c r="H9" s="73">
        <f>SUM(H10,H18,H31,H39)</f>
        <v>41316.44</v>
      </c>
      <c r="I9" s="74">
        <f>I10+I18+I39+I31</f>
        <v>9644.38013824885</v>
      </c>
    </row>
    <row r="10" spans="1:9" ht="15.75">
      <c r="A10" s="307" t="s">
        <v>63</v>
      </c>
      <c r="B10" s="308"/>
      <c r="C10" s="308"/>
      <c r="D10" s="309"/>
      <c r="E10" s="75"/>
      <c r="F10" s="75"/>
      <c r="G10" s="75"/>
      <c r="H10" s="76">
        <f>SUM(H11:H17)</f>
        <v>0</v>
      </c>
      <c r="I10" s="76">
        <f>SUM(I11:I17)</f>
        <v>0</v>
      </c>
    </row>
    <row r="11" spans="1:9" ht="15.75">
      <c r="A11" s="77">
        <v>1</v>
      </c>
      <c r="B11" s="321" t="s">
        <v>117</v>
      </c>
      <c r="C11" s="78"/>
      <c r="D11" s="79"/>
      <c r="E11" s="80"/>
      <c r="F11" s="80" t="s">
        <v>105</v>
      </c>
      <c r="G11" s="80"/>
      <c r="H11" s="81"/>
      <c r="I11" s="82">
        <f>H11/$E$4</f>
        <v>0</v>
      </c>
    </row>
    <row r="12" spans="1:9" ht="15.75">
      <c r="A12" s="77">
        <f>A11+1</f>
        <v>2</v>
      </c>
      <c r="B12" s="321" t="s">
        <v>117</v>
      </c>
      <c r="C12" s="83"/>
      <c r="D12" s="79"/>
      <c r="E12" s="80"/>
      <c r="F12" s="80" t="s">
        <v>105</v>
      </c>
      <c r="G12" s="80"/>
      <c r="H12" s="81"/>
      <c r="I12" s="82">
        <f aca="true" t="shared" si="0" ref="I12:I17">H12/$E$4</f>
        <v>0</v>
      </c>
    </row>
    <row r="13" spans="1:9" ht="15.75">
      <c r="A13" s="77">
        <f aca="true" t="shared" si="1" ref="A13:A38">A12+1</f>
        <v>3</v>
      </c>
      <c r="B13" s="321" t="s">
        <v>117</v>
      </c>
      <c r="C13" s="83"/>
      <c r="D13" s="79"/>
      <c r="E13" s="80"/>
      <c r="F13" s="80" t="s">
        <v>105</v>
      </c>
      <c r="G13" s="80"/>
      <c r="H13" s="81"/>
      <c r="I13" s="82">
        <f t="shared" si="0"/>
        <v>0</v>
      </c>
    </row>
    <row r="14" spans="1:9" ht="15.75">
      <c r="A14" s="77">
        <f t="shared" si="1"/>
        <v>4</v>
      </c>
      <c r="B14" s="321" t="s">
        <v>117</v>
      </c>
      <c r="C14" s="78"/>
      <c r="D14" s="79"/>
      <c r="E14" s="80"/>
      <c r="F14" s="80" t="s">
        <v>105</v>
      </c>
      <c r="G14" s="80"/>
      <c r="H14" s="81"/>
      <c r="I14" s="82">
        <f t="shared" si="0"/>
        <v>0</v>
      </c>
    </row>
    <row r="15" spans="1:9" ht="15.75">
      <c r="A15" s="77">
        <f t="shared" si="1"/>
        <v>5</v>
      </c>
      <c r="B15" s="321" t="s">
        <v>117</v>
      </c>
      <c r="C15" s="83"/>
      <c r="D15" s="79"/>
      <c r="E15" s="80"/>
      <c r="F15" s="80" t="s">
        <v>105</v>
      </c>
      <c r="G15" s="80"/>
      <c r="H15" s="81"/>
      <c r="I15" s="82">
        <f t="shared" si="0"/>
        <v>0</v>
      </c>
    </row>
    <row r="16" spans="1:9" ht="15.75">
      <c r="A16" s="77">
        <f t="shared" si="1"/>
        <v>6</v>
      </c>
      <c r="B16" s="321" t="s">
        <v>117</v>
      </c>
      <c r="C16" s="83"/>
      <c r="D16" s="79"/>
      <c r="E16" s="80"/>
      <c r="F16" s="80" t="s">
        <v>105</v>
      </c>
      <c r="G16" s="80"/>
      <c r="H16" s="81"/>
      <c r="I16" s="82">
        <f t="shared" si="0"/>
        <v>0</v>
      </c>
    </row>
    <row r="17" spans="1:9" ht="15.75">
      <c r="A17" s="77">
        <f t="shared" si="1"/>
        <v>7</v>
      </c>
      <c r="B17" s="321" t="s">
        <v>117</v>
      </c>
      <c r="C17" s="78"/>
      <c r="D17" s="79"/>
      <c r="E17" s="80"/>
      <c r="F17" s="80" t="s">
        <v>105</v>
      </c>
      <c r="G17" s="80"/>
      <c r="H17" s="81"/>
      <c r="I17" s="82">
        <f t="shared" si="0"/>
        <v>0</v>
      </c>
    </row>
    <row r="18" spans="1:9" ht="15.75">
      <c r="A18" s="304" t="s">
        <v>64</v>
      </c>
      <c r="B18" s="305"/>
      <c r="C18" s="305"/>
      <c r="D18" s="306"/>
      <c r="E18" s="84"/>
      <c r="F18" s="84"/>
      <c r="G18" s="84"/>
      <c r="H18" s="85">
        <f>SUM(H19:H30)</f>
        <v>7384.65</v>
      </c>
      <c r="I18" s="85">
        <f>SUM(I19:I30)</f>
        <v>1723.778035762988</v>
      </c>
    </row>
    <row r="19" spans="1:9" ht="15.75">
      <c r="A19" s="77">
        <v>1</v>
      </c>
      <c r="B19" s="321" t="s">
        <v>117</v>
      </c>
      <c r="C19" s="338" t="s">
        <v>123</v>
      </c>
      <c r="D19" s="339">
        <v>45393</v>
      </c>
      <c r="E19" s="340" t="s">
        <v>121</v>
      </c>
      <c r="F19" s="80" t="s">
        <v>106</v>
      </c>
      <c r="G19" s="80" t="s">
        <v>135</v>
      </c>
      <c r="H19" s="81">
        <v>500</v>
      </c>
      <c r="I19" s="82">
        <f>H19/$E$4</f>
        <v>116.71359074316238</v>
      </c>
    </row>
    <row r="20" spans="1:9" ht="15.75">
      <c r="A20" s="77">
        <v>2</v>
      </c>
      <c r="B20" s="321" t="s">
        <v>117</v>
      </c>
      <c r="C20" s="338" t="s">
        <v>124</v>
      </c>
      <c r="D20" s="339">
        <v>45393</v>
      </c>
      <c r="E20" s="340" t="s">
        <v>121</v>
      </c>
      <c r="F20" s="80" t="s">
        <v>106</v>
      </c>
      <c r="G20" s="80" t="s">
        <v>135</v>
      </c>
      <c r="H20" s="81">
        <v>500</v>
      </c>
      <c r="I20" s="82">
        <f aca="true" t="shared" si="2" ref="I20:I30">H20/$E$4</f>
        <v>116.71359074316238</v>
      </c>
    </row>
    <row r="21" spans="1:9" ht="15.75">
      <c r="A21" s="77">
        <v>3</v>
      </c>
      <c r="B21" s="321" t="s">
        <v>117</v>
      </c>
      <c r="C21" s="338" t="s">
        <v>125</v>
      </c>
      <c r="D21" s="339">
        <v>45393</v>
      </c>
      <c r="E21" s="340" t="s">
        <v>121</v>
      </c>
      <c r="F21" s="80" t="s">
        <v>106</v>
      </c>
      <c r="G21" s="80" t="s">
        <v>135</v>
      </c>
      <c r="H21" s="81">
        <v>584.65</v>
      </c>
      <c r="I21" s="82">
        <f t="shared" si="2"/>
        <v>136.47320165597978</v>
      </c>
    </row>
    <row r="22" spans="1:9" ht="15.75">
      <c r="A22" s="77">
        <v>4</v>
      </c>
      <c r="B22" s="321" t="s">
        <v>117</v>
      </c>
      <c r="C22" s="338" t="s">
        <v>126</v>
      </c>
      <c r="D22" s="339">
        <v>45393</v>
      </c>
      <c r="E22" s="340" t="s">
        <v>121</v>
      </c>
      <c r="F22" s="80" t="s">
        <v>106</v>
      </c>
      <c r="G22" s="80" t="s">
        <v>135</v>
      </c>
      <c r="H22" s="81">
        <v>500</v>
      </c>
      <c r="I22" s="82">
        <f t="shared" si="2"/>
        <v>116.71359074316238</v>
      </c>
    </row>
    <row r="23" spans="1:9" ht="15.75">
      <c r="A23" s="77">
        <v>5</v>
      </c>
      <c r="B23" s="321" t="s">
        <v>117</v>
      </c>
      <c r="C23" s="338" t="s">
        <v>127</v>
      </c>
      <c r="D23" s="339">
        <v>45393</v>
      </c>
      <c r="E23" s="340" t="s">
        <v>121</v>
      </c>
      <c r="F23" s="80" t="s">
        <v>106</v>
      </c>
      <c r="G23" s="80" t="s">
        <v>135</v>
      </c>
      <c r="H23" s="81">
        <v>500</v>
      </c>
      <c r="I23" s="82">
        <f t="shared" si="2"/>
        <v>116.71359074316238</v>
      </c>
    </row>
    <row r="24" spans="1:9" ht="15.75">
      <c r="A24" s="77">
        <v>6</v>
      </c>
      <c r="B24" s="321" t="s">
        <v>117</v>
      </c>
      <c r="C24" s="338" t="s">
        <v>128</v>
      </c>
      <c r="D24" s="339">
        <v>45393</v>
      </c>
      <c r="E24" s="340" t="s">
        <v>121</v>
      </c>
      <c r="F24" s="80" t="s">
        <v>106</v>
      </c>
      <c r="G24" s="80" t="s">
        <v>135</v>
      </c>
      <c r="H24" s="81">
        <v>500</v>
      </c>
      <c r="I24" s="82">
        <f t="shared" si="2"/>
        <v>116.71359074316238</v>
      </c>
    </row>
    <row r="25" spans="1:9" ht="15.75">
      <c r="A25" s="77">
        <v>7</v>
      </c>
      <c r="B25" s="321" t="s">
        <v>117</v>
      </c>
      <c r="C25" s="338" t="s">
        <v>129</v>
      </c>
      <c r="D25" s="339">
        <v>45443</v>
      </c>
      <c r="E25" s="340" t="s">
        <v>121</v>
      </c>
      <c r="F25" s="80" t="s">
        <v>106</v>
      </c>
      <c r="G25" s="80" t="s">
        <v>136</v>
      </c>
      <c r="H25" s="81">
        <v>500</v>
      </c>
      <c r="I25" s="82">
        <f t="shared" si="2"/>
        <v>116.71359074316238</v>
      </c>
    </row>
    <row r="26" spans="1:9" ht="15.75">
      <c r="A26" s="77">
        <v>8</v>
      </c>
      <c r="B26" s="321" t="s">
        <v>117</v>
      </c>
      <c r="C26" s="338" t="s">
        <v>130</v>
      </c>
      <c r="D26" s="339">
        <v>45443</v>
      </c>
      <c r="E26" s="340" t="s">
        <v>121</v>
      </c>
      <c r="F26" s="80" t="s">
        <v>106</v>
      </c>
      <c r="G26" s="80" t="s">
        <v>136</v>
      </c>
      <c r="H26" s="81">
        <v>500</v>
      </c>
      <c r="I26" s="82">
        <f t="shared" si="2"/>
        <v>116.71359074316238</v>
      </c>
    </row>
    <row r="27" spans="1:9" ht="15.75">
      <c r="A27" s="77">
        <v>9</v>
      </c>
      <c r="B27" s="321" t="s">
        <v>117</v>
      </c>
      <c r="C27" s="338" t="s">
        <v>131</v>
      </c>
      <c r="D27" s="339">
        <v>45443</v>
      </c>
      <c r="E27" s="340" t="s">
        <v>121</v>
      </c>
      <c r="F27" s="80" t="s">
        <v>106</v>
      </c>
      <c r="G27" s="80" t="s">
        <v>136</v>
      </c>
      <c r="H27" s="81">
        <v>500</v>
      </c>
      <c r="I27" s="82">
        <f t="shared" si="2"/>
        <v>116.71359074316238</v>
      </c>
    </row>
    <row r="28" spans="1:9" ht="15.75">
      <c r="A28" s="77">
        <v>10</v>
      </c>
      <c r="B28" s="321" t="s">
        <v>117</v>
      </c>
      <c r="C28" s="338" t="s">
        <v>132</v>
      </c>
      <c r="D28" s="339">
        <v>45443</v>
      </c>
      <c r="E28" s="340" t="s">
        <v>121</v>
      </c>
      <c r="F28" s="80" t="s">
        <v>106</v>
      </c>
      <c r="G28" s="80" t="s">
        <v>136</v>
      </c>
      <c r="H28" s="81">
        <v>500</v>
      </c>
      <c r="I28" s="82">
        <f t="shared" si="2"/>
        <v>116.71359074316238</v>
      </c>
    </row>
    <row r="29" spans="1:9" ht="15.75">
      <c r="A29" s="77">
        <v>11</v>
      </c>
      <c r="B29" s="321" t="s">
        <v>117</v>
      </c>
      <c r="C29" s="338" t="s">
        <v>133</v>
      </c>
      <c r="D29" s="339">
        <v>45443</v>
      </c>
      <c r="E29" s="340" t="s">
        <v>121</v>
      </c>
      <c r="F29" s="80" t="s">
        <v>106</v>
      </c>
      <c r="G29" s="80" t="s">
        <v>137</v>
      </c>
      <c r="H29" s="81">
        <v>500</v>
      </c>
      <c r="I29" s="82">
        <f t="shared" si="2"/>
        <v>116.71359074316238</v>
      </c>
    </row>
    <row r="30" spans="1:9" ht="15.75">
      <c r="A30" s="77">
        <v>12</v>
      </c>
      <c r="B30" s="321" t="s">
        <v>117</v>
      </c>
      <c r="C30" s="338" t="s">
        <v>134</v>
      </c>
      <c r="D30" s="339">
        <v>45432</v>
      </c>
      <c r="E30" s="80" t="s">
        <v>122</v>
      </c>
      <c r="F30" s="80" t="s">
        <v>106</v>
      </c>
      <c r="G30" s="80" t="s">
        <v>138</v>
      </c>
      <c r="H30" s="81">
        <v>1800</v>
      </c>
      <c r="I30" s="82">
        <f t="shared" si="2"/>
        <v>420.16892667538457</v>
      </c>
    </row>
    <row r="31" spans="1:9" ht="15.75">
      <c r="A31" s="322" t="s">
        <v>99</v>
      </c>
      <c r="B31" s="305"/>
      <c r="C31" s="305"/>
      <c r="D31" s="306"/>
      <c r="E31" s="84"/>
      <c r="F31" s="84"/>
      <c r="G31" s="84"/>
      <c r="H31" s="85">
        <f>SUM(H32:H38)</f>
        <v>402.71999999999997</v>
      </c>
      <c r="I31" s="85">
        <f>SUM(I32:I38)</f>
        <v>94.00579452817271</v>
      </c>
    </row>
    <row r="32" spans="1:9" ht="15.75">
      <c r="A32" s="77">
        <v>1</v>
      </c>
      <c r="B32" s="321" t="s">
        <v>117</v>
      </c>
      <c r="C32" s="338" t="s">
        <v>139</v>
      </c>
      <c r="D32" s="339">
        <v>45366</v>
      </c>
      <c r="E32" s="340" t="s">
        <v>121</v>
      </c>
      <c r="F32" s="80" t="s">
        <v>44</v>
      </c>
      <c r="G32" s="80" t="s">
        <v>146</v>
      </c>
      <c r="H32" s="81">
        <v>35.44</v>
      </c>
      <c r="I32" s="82">
        <f>H32/$E$4</f>
        <v>8.27265931187535</v>
      </c>
    </row>
    <row r="33" spans="1:9" ht="15.75">
      <c r="A33" s="77">
        <f t="shared" si="1"/>
        <v>2</v>
      </c>
      <c r="B33" s="321" t="s">
        <v>117</v>
      </c>
      <c r="C33" s="338" t="s">
        <v>140</v>
      </c>
      <c r="D33" s="339">
        <v>45381</v>
      </c>
      <c r="E33" s="340" t="s">
        <v>121</v>
      </c>
      <c r="F33" s="80" t="s">
        <v>44</v>
      </c>
      <c r="G33" s="80" t="s">
        <v>147</v>
      </c>
      <c r="H33" s="81">
        <v>84.92</v>
      </c>
      <c r="I33" s="82">
        <f aca="true" t="shared" si="3" ref="I33:I38">H33/$E$4</f>
        <v>19.8226362518187</v>
      </c>
    </row>
    <row r="34" spans="1:9" ht="15.75">
      <c r="A34" s="77">
        <f t="shared" si="1"/>
        <v>3</v>
      </c>
      <c r="B34" s="321" t="s">
        <v>117</v>
      </c>
      <c r="C34" s="78" t="s">
        <v>141</v>
      </c>
      <c r="D34" s="339">
        <v>45386</v>
      </c>
      <c r="E34" s="340" t="s">
        <v>121</v>
      </c>
      <c r="F34" s="80" t="s">
        <v>44</v>
      </c>
      <c r="G34" s="80" t="s">
        <v>148</v>
      </c>
      <c r="H34" s="81">
        <v>91.34</v>
      </c>
      <c r="I34" s="82">
        <f t="shared" si="3"/>
        <v>21.321238756960906</v>
      </c>
    </row>
    <row r="35" spans="1:9" ht="15.75">
      <c r="A35" s="77">
        <f t="shared" si="1"/>
        <v>4</v>
      </c>
      <c r="B35" s="321" t="s">
        <v>117</v>
      </c>
      <c r="C35" s="338" t="s">
        <v>142</v>
      </c>
      <c r="D35" s="339">
        <v>45409</v>
      </c>
      <c r="E35" s="340" t="s">
        <v>121</v>
      </c>
      <c r="F35" s="80" t="s">
        <v>44</v>
      </c>
      <c r="G35" s="80" t="s">
        <v>149</v>
      </c>
      <c r="H35" s="81">
        <v>71.22</v>
      </c>
      <c r="I35" s="82">
        <f t="shared" si="3"/>
        <v>16.62468386545605</v>
      </c>
    </row>
    <row r="36" spans="1:9" ht="15.75">
      <c r="A36" s="77">
        <f t="shared" si="1"/>
        <v>5</v>
      </c>
      <c r="B36" s="321" t="s">
        <v>117</v>
      </c>
      <c r="C36" s="338" t="s">
        <v>143</v>
      </c>
      <c r="D36" s="339">
        <v>45409</v>
      </c>
      <c r="E36" s="340" t="s">
        <v>121</v>
      </c>
      <c r="F36" s="80" t="s">
        <v>44</v>
      </c>
      <c r="G36" s="80" t="s">
        <v>150</v>
      </c>
      <c r="H36" s="81">
        <v>41.8</v>
      </c>
      <c r="I36" s="82">
        <f t="shared" si="3"/>
        <v>9.757256186128375</v>
      </c>
    </row>
    <row r="37" spans="1:9" ht="15.75">
      <c r="A37" s="77">
        <f t="shared" si="1"/>
        <v>6</v>
      </c>
      <c r="B37" s="321" t="s">
        <v>117</v>
      </c>
      <c r="C37" s="78" t="s">
        <v>144</v>
      </c>
      <c r="D37" s="339">
        <v>45409</v>
      </c>
      <c r="E37" s="340" t="s">
        <v>121</v>
      </c>
      <c r="F37" s="80" t="s">
        <v>44</v>
      </c>
      <c r="G37" s="80" t="s">
        <v>151</v>
      </c>
      <c r="H37" s="81">
        <v>53.5</v>
      </c>
      <c r="I37" s="82">
        <f t="shared" si="3"/>
        <v>12.488354209518375</v>
      </c>
    </row>
    <row r="38" spans="1:9" ht="15.75">
      <c r="A38" s="77">
        <f t="shared" si="1"/>
        <v>7</v>
      </c>
      <c r="B38" s="321" t="s">
        <v>117</v>
      </c>
      <c r="C38" s="338" t="s">
        <v>145</v>
      </c>
      <c r="D38" s="339">
        <v>45409</v>
      </c>
      <c r="E38" s="340" t="s">
        <v>121</v>
      </c>
      <c r="F38" s="80" t="s">
        <v>44</v>
      </c>
      <c r="G38" s="80" t="s">
        <v>152</v>
      </c>
      <c r="H38" s="81">
        <v>24.5</v>
      </c>
      <c r="I38" s="82">
        <f t="shared" si="3"/>
        <v>5.718965946414957</v>
      </c>
    </row>
    <row r="39" spans="1:9" ht="15.75">
      <c r="A39" s="322" t="s">
        <v>65</v>
      </c>
      <c r="B39" s="305"/>
      <c r="C39" s="305"/>
      <c r="D39" s="306"/>
      <c r="E39" s="84"/>
      <c r="F39" s="84"/>
      <c r="G39" s="84"/>
      <c r="H39" s="85">
        <f>SUM(H40:H58)</f>
        <v>33529.07</v>
      </c>
      <c r="I39" s="85">
        <f>SUM(I40:I58)</f>
        <v>7826.596307957688</v>
      </c>
    </row>
    <row r="40" spans="1:9" ht="15.75">
      <c r="A40" s="77">
        <v>1</v>
      </c>
      <c r="B40" s="321" t="s">
        <v>117</v>
      </c>
      <c r="C40" s="338" t="s">
        <v>198</v>
      </c>
      <c r="D40" s="339">
        <v>45367</v>
      </c>
      <c r="E40" s="80" t="s">
        <v>153</v>
      </c>
      <c r="F40" s="80" t="s">
        <v>45</v>
      </c>
      <c r="G40" s="80" t="s">
        <v>183</v>
      </c>
      <c r="H40" s="81">
        <v>430.5</v>
      </c>
      <c r="I40" s="82">
        <f>H40/$E$4</f>
        <v>100.49040162986282</v>
      </c>
    </row>
    <row r="41" spans="1:9" ht="15.75">
      <c r="A41" s="77">
        <v>2</v>
      </c>
      <c r="B41" s="321" t="s">
        <v>117</v>
      </c>
      <c r="C41" s="338" t="s">
        <v>154</v>
      </c>
      <c r="D41" s="339">
        <v>45368</v>
      </c>
      <c r="E41" s="80" t="s">
        <v>155</v>
      </c>
      <c r="F41" s="80" t="s">
        <v>45</v>
      </c>
      <c r="G41" s="80" t="s">
        <v>183</v>
      </c>
      <c r="H41" s="81">
        <v>400</v>
      </c>
      <c r="I41" s="82">
        <f aca="true" t="shared" si="4" ref="I41:I58">H41/$E$4</f>
        <v>93.37087259452991</v>
      </c>
    </row>
    <row r="42" spans="1:9" ht="15.75">
      <c r="A42" s="77">
        <v>3</v>
      </c>
      <c r="B42" s="321" t="s">
        <v>117</v>
      </c>
      <c r="C42" s="338" t="s">
        <v>156</v>
      </c>
      <c r="D42" s="339">
        <v>45373</v>
      </c>
      <c r="E42" s="80" t="s">
        <v>157</v>
      </c>
      <c r="F42" s="80" t="s">
        <v>45</v>
      </c>
      <c r="G42" s="80" t="s">
        <v>184</v>
      </c>
      <c r="H42" s="81">
        <v>719.32</v>
      </c>
      <c r="I42" s="82">
        <f t="shared" si="4"/>
        <v>167.90884018674316</v>
      </c>
    </row>
    <row r="43" spans="1:9" ht="15.75">
      <c r="A43" s="77">
        <v>4</v>
      </c>
      <c r="B43" s="321" t="s">
        <v>117</v>
      </c>
      <c r="C43" s="338" t="s">
        <v>158</v>
      </c>
      <c r="D43" s="339">
        <v>45374</v>
      </c>
      <c r="E43" s="80" t="s">
        <v>159</v>
      </c>
      <c r="F43" s="80" t="s">
        <v>45</v>
      </c>
      <c r="G43" s="80" t="s">
        <v>184</v>
      </c>
      <c r="H43" s="81">
        <v>78.33</v>
      </c>
      <c r="I43" s="82">
        <f t="shared" si="4"/>
        <v>18.284351125823818</v>
      </c>
    </row>
    <row r="44" spans="1:9" ht="15.75">
      <c r="A44" s="77">
        <v>5</v>
      </c>
      <c r="B44" s="321" t="s">
        <v>117</v>
      </c>
      <c r="C44" s="338" t="s">
        <v>160</v>
      </c>
      <c r="D44" s="339">
        <v>45375</v>
      </c>
      <c r="E44" s="80" t="s">
        <v>161</v>
      </c>
      <c r="F44" s="80" t="s">
        <v>45</v>
      </c>
      <c r="G44" s="80" t="s">
        <v>185</v>
      </c>
      <c r="H44" s="81">
        <v>9758.03</v>
      </c>
      <c r="I44" s="82">
        <f t="shared" si="4"/>
        <v>2277.789439759002</v>
      </c>
    </row>
    <row r="45" spans="1:9" ht="15.75">
      <c r="A45" s="77">
        <v>6</v>
      </c>
      <c r="B45" s="321" t="s">
        <v>117</v>
      </c>
      <c r="C45" s="338" t="s">
        <v>197</v>
      </c>
      <c r="D45" s="339">
        <v>45394</v>
      </c>
      <c r="E45" s="80" t="s">
        <v>162</v>
      </c>
      <c r="F45" s="80" t="s">
        <v>45</v>
      </c>
      <c r="G45" s="80" t="s">
        <v>186</v>
      </c>
      <c r="H45" s="81">
        <v>1758.9</v>
      </c>
      <c r="I45" s="82">
        <f t="shared" si="4"/>
        <v>410.57506951629665</v>
      </c>
    </row>
    <row r="46" spans="1:9" ht="15.75">
      <c r="A46" s="77">
        <v>7</v>
      </c>
      <c r="B46" s="321" t="s">
        <v>117</v>
      </c>
      <c r="C46" s="338" t="s">
        <v>163</v>
      </c>
      <c r="D46" s="339">
        <v>45411</v>
      </c>
      <c r="E46" s="80" t="s">
        <v>164</v>
      </c>
      <c r="F46" s="80" t="s">
        <v>45</v>
      </c>
      <c r="G46" s="80" t="s">
        <v>187</v>
      </c>
      <c r="H46" s="81">
        <v>7150</v>
      </c>
      <c r="I46" s="82">
        <f t="shared" si="4"/>
        <v>1669.0043476272222</v>
      </c>
    </row>
    <row r="47" spans="1:9" ht="15.75">
      <c r="A47" s="77">
        <v>8</v>
      </c>
      <c r="B47" s="321" t="s">
        <v>117</v>
      </c>
      <c r="C47" s="338" t="s">
        <v>165</v>
      </c>
      <c r="D47" s="339">
        <v>45425</v>
      </c>
      <c r="E47" s="80" t="s">
        <v>161</v>
      </c>
      <c r="F47" s="80" t="s">
        <v>45</v>
      </c>
      <c r="G47" s="80" t="s">
        <v>188</v>
      </c>
      <c r="H47" s="81">
        <v>3802.99</v>
      </c>
      <c r="I47" s="82">
        <f t="shared" si="4"/>
        <v>887.7212369206782</v>
      </c>
    </row>
    <row r="48" spans="1:9" ht="15.75">
      <c r="A48" s="77">
        <v>9</v>
      </c>
      <c r="B48" s="321" t="s">
        <v>117</v>
      </c>
      <c r="C48" s="338" t="s">
        <v>166</v>
      </c>
      <c r="D48" s="339">
        <v>45428</v>
      </c>
      <c r="E48" s="80" t="s">
        <v>159</v>
      </c>
      <c r="F48" s="80" t="s">
        <v>45</v>
      </c>
      <c r="G48" s="80" t="s">
        <v>189</v>
      </c>
      <c r="H48" s="81">
        <v>89.4</v>
      </c>
      <c r="I48" s="82">
        <f t="shared" si="4"/>
        <v>20.868390024877435</v>
      </c>
    </row>
    <row r="49" spans="1:9" ht="15.75">
      <c r="A49" s="77">
        <v>10</v>
      </c>
      <c r="B49" s="321" t="s">
        <v>117</v>
      </c>
      <c r="C49" s="338" t="s">
        <v>167</v>
      </c>
      <c r="D49" s="339">
        <v>45428</v>
      </c>
      <c r="E49" s="80" t="s">
        <v>168</v>
      </c>
      <c r="F49" s="80" t="s">
        <v>45</v>
      </c>
      <c r="G49" s="80" t="s">
        <v>189</v>
      </c>
      <c r="H49" s="81">
        <v>203.6</v>
      </c>
      <c r="I49" s="82">
        <f t="shared" si="4"/>
        <v>47.525774150615725</v>
      </c>
    </row>
    <row r="50" spans="1:9" ht="15.75">
      <c r="A50" s="77">
        <v>11</v>
      </c>
      <c r="B50" s="321" t="s">
        <v>117</v>
      </c>
      <c r="C50" s="338" t="s">
        <v>169</v>
      </c>
      <c r="D50" s="339">
        <v>45431</v>
      </c>
      <c r="E50" s="80" t="s">
        <v>170</v>
      </c>
      <c r="F50" s="80" t="s">
        <v>45</v>
      </c>
      <c r="G50" s="80" t="s">
        <v>189</v>
      </c>
      <c r="H50" s="81">
        <v>472</v>
      </c>
      <c r="I50" s="82">
        <f t="shared" si="4"/>
        <v>110.1776296615453</v>
      </c>
    </row>
    <row r="51" spans="1:9" ht="15.75">
      <c r="A51" s="77">
        <v>12</v>
      </c>
      <c r="B51" s="321" t="s">
        <v>117</v>
      </c>
      <c r="C51" s="338" t="s">
        <v>196</v>
      </c>
      <c r="D51" s="339">
        <v>45431</v>
      </c>
      <c r="E51" s="80" t="s">
        <v>171</v>
      </c>
      <c r="F51" s="80" t="s">
        <v>45</v>
      </c>
      <c r="G51" s="80" t="s">
        <v>188</v>
      </c>
      <c r="H51" s="81">
        <v>640</v>
      </c>
      <c r="I51" s="82">
        <f t="shared" si="4"/>
        <v>149.39339615124786</v>
      </c>
    </row>
    <row r="52" spans="1:9" ht="15.75">
      <c r="A52" s="77">
        <v>13</v>
      </c>
      <c r="B52" s="321" t="s">
        <v>117</v>
      </c>
      <c r="C52" s="338" t="s">
        <v>172</v>
      </c>
      <c r="D52" s="339">
        <v>45431</v>
      </c>
      <c r="E52" s="80" t="s">
        <v>173</v>
      </c>
      <c r="F52" s="80" t="s">
        <v>45</v>
      </c>
      <c r="G52" s="80" t="s">
        <v>190</v>
      </c>
      <c r="H52" s="81">
        <v>486</v>
      </c>
      <c r="I52" s="82">
        <f t="shared" si="4"/>
        <v>113.44561020235385</v>
      </c>
    </row>
    <row r="53" spans="1:9" ht="15.75">
      <c r="A53" s="77">
        <v>14</v>
      </c>
      <c r="B53" s="321" t="s">
        <v>117</v>
      </c>
      <c r="C53" s="338" t="s">
        <v>174</v>
      </c>
      <c r="D53" s="339">
        <v>45431</v>
      </c>
      <c r="E53" s="80" t="s">
        <v>175</v>
      </c>
      <c r="F53" s="80" t="s">
        <v>45</v>
      </c>
      <c r="G53" s="80" t="s">
        <v>191</v>
      </c>
      <c r="H53" s="81">
        <v>3500</v>
      </c>
      <c r="I53" s="82">
        <f t="shared" si="4"/>
        <v>816.9951352021367</v>
      </c>
    </row>
    <row r="54" spans="1:9" ht="15.75">
      <c r="A54" s="77">
        <v>15</v>
      </c>
      <c r="B54" s="321" t="s">
        <v>117</v>
      </c>
      <c r="C54" s="338" t="s">
        <v>176</v>
      </c>
      <c r="D54" s="339">
        <v>45431</v>
      </c>
      <c r="E54" s="80" t="s">
        <v>175</v>
      </c>
      <c r="F54" s="80" t="s">
        <v>45</v>
      </c>
      <c r="G54" s="80" t="s">
        <v>191</v>
      </c>
      <c r="H54" s="81">
        <v>1000</v>
      </c>
      <c r="I54" s="82">
        <f t="shared" si="4"/>
        <v>233.42718148632477</v>
      </c>
    </row>
    <row r="55" spans="1:9" ht="15.75">
      <c r="A55" s="77">
        <v>16</v>
      </c>
      <c r="B55" s="321" t="s">
        <v>117</v>
      </c>
      <c r="C55" s="338" t="s">
        <v>195</v>
      </c>
      <c r="D55" s="339">
        <v>45431</v>
      </c>
      <c r="E55" s="80" t="s">
        <v>177</v>
      </c>
      <c r="F55" s="80" t="s">
        <v>45</v>
      </c>
      <c r="G55" s="80" t="s">
        <v>183</v>
      </c>
      <c r="H55" s="81">
        <v>500</v>
      </c>
      <c r="I55" s="82">
        <f t="shared" si="4"/>
        <v>116.71359074316238</v>
      </c>
    </row>
    <row r="56" spans="1:9" ht="15.75">
      <c r="A56" s="77">
        <v>17</v>
      </c>
      <c r="B56" s="321" t="s">
        <v>117</v>
      </c>
      <c r="C56" s="341" t="s">
        <v>194</v>
      </c>
      <c r="D56" s="339">
        <v>45432</v>
      </c>
      <c r="E56" s="80" t="s">
        <v>178</v>
      </c>
      <c r="F56" s="80" t="s">
        <v>45</v>
      </c>
      <c r="G56" s="80" t="s">
        <v>192</v>
      </c>
      <c r="H56" s="81">
        <v>1500</v>
      </c>
      <c r="I56" s="82">
        <f t="shared" si="4"/>
        <v>350.14077222948714</v>
      </c>
    </row>
    <row r="57" spans="1:9" ht="15.75">
      <c r="A57" s="77">
        <v>18</v>
      </c>
      <c r="B57" s="321" t="s">
        <v>117</v>
      </c>
      <c r="C57" s="341" t="s">
        <v>179</v>
      </c>
      <c r="D57" s="339">
        <v>45433</v>
      </c>
      <c r="E57" s="80" t="s">
        <v>180</v>
      </c>
      <c r="F57" s="80" t="s">
        <v>45</v>
      </c>
      <c r="G57" s="80" t="s">
        <v>190</v>
      </c>
      <c r="H57" s="81">
        <v>870</v>
      </c>
      <c r="I57" s="82">
        <f t="shared" si="4"/>
        <v>203.08164789310254</v>
      </c>
    </row>
    <row r="58" spans="1:9" ht="15.75">
      <c r="A58" s="77">
        <v>19</v>
      </c>
      <c r="B58" s="321" t="s">
        <v>117</v>
      </c>
      <c r="C58" s="338" t="s">
        <v>181</v>
      </c>
      <c r="D58" s="339">
        <v>45446</v>
      </c>
      <c r="E58" s="80" t="s">
        <v>182</v>
      </c>
      <c r="F58" s="80" t="s">
        <v>45</v>
      </c>
      <c r="G58" s="80" t="s">
        <v>193</v>
      </c>
      <c r="H58" s="81">
        <v>170</v>
      </c>
      <c r="I58" s="82">
        <f t="shared" si="4"/>
        <v>39.682620852675214</v>
      </c>
    </row>
  </sheetData>
  <autoFilter ref="A7:I56"/>
  <mergeCells count="4">
    <mergeCell ref="A39:D39"/>
    <mergeCell ref="A10:D10"/>
    <mergeCell ref="A18:D18"/>
    <mergeCell ref="A31:D31"/>
  </mergeCells>
  <dataValidations count="1" disablePrompts="1">
    <dataValidation allowBlank="1" showErrorMessage="1" sqref="E15:E16"/>
  </dataValidations>
  <printOptions/>
  <pageMargins left="0.7480314960629921" right="0.3937007874015748" top="0.5905511811023623" bottom="0.5905511811023623" header="0.31496062992125984" footer="0.31496062992125984"/>
  <pageSetup horizontalDpi="600" verticalDpi="600" orientation="landscape" paperSize="9" scale="98" r:id="rId3"/>
  <headerFooter>
    <oddHeader>&amp;L&amp;11Belegliste</oddHeader>
    <oddFooter>&amp;C&amp;10Seite &amp;P von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"/>
  <sheetViews>
    <sheetView workbookViewId="0" topLeftCell="A1"/>
  </sheetViews>
  <sheetFormatPr defaultColWidth="8.77734375" defaultRowHeight="15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Verwendungsnachweis</dc:title>
  <dc:subject>Förderung DMi Tschechien</dc:subject>
  <dc:creator>Alina Golikova</dc:creator>
  <cp:keywords>Zahlenmäßiger Nachweis_VN_Zentralasien</cp:keywords>
  <dc:description>MUSTER</dc:description>
  <cp:lastModifiedBy>admin@vdg.pl</cp:lastModifiedBy>
  <cp:lastPrinted>2023-10-19T05:38:46Z</cp:lastPrinted>
  <dcterms:created xsi:type="dcterms:W3CDTF">1999-11-11T13:20:59Z</dcterms:created>
  <dcterms:modified xsi:type="dcterms:W3CDTF">2024-06-20T09:38:30Z</dcterms:modified>
  <cp:category/>
  <cp:version/>
  <cp:contentType/>
  <cp:contentStatus/>
</cp:coreProperties>
</file>